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Datos" state="visible" r:id="rId5"/>
    <sheet sheetId="3" name="Tareo" state="visible" r:id="rId6"/>
    <sheet sheetId="4" name="Resumen" state="visible" r:id="rId7"/>
    <sheet sheetId="5" name="Códigos" state="visible" r:id="rId8"/>
    <sheet sheetId="6" name="Feriados" state="visible" r:id="rId9"/>
    <sheet sheetId="7" name="Listas" state="hidden" r:id="rId10"/>
  </sheets>
  <calcPr calcId="171027" fullCalcOnLoad="1"/>
</workbook>
</file>

<file path=xl/sharedStrings.xml><?xml version="1.0" encoding="utf-8"?>
<sst xmlns="http://schemas.openxmlformats.org/spreadsheetml/2006/main" count="317" uniqueCount="130">
  <si>
    <t>EnTurno</t>
  </si>
  <si>
    <t>Tareo mensual</t>
  </si>
  <si>
    <t>Plantilla ilustrativa: verifica los resultados con tu área de planilla. EnTurno no calcula la planilla.</t>
  </si>
  <si>
    <t>Qué es</t>
  </si>
  <si>
    <t>El tareo es el control diario de lo que hizo cada trabajador en el mes: si trabajó, descansó, estuvo de vacaciones, con descanso médico, con permiso o faltó. Con él, el área de planilla sabe cuántos días de cada tipo tiene cada persona. No reemplaza el registro de control de asistencia, donde el trabajador registra personalmente su ingreso y su salida (D.S. 004-2006-TR).</t>
  </si>
  <si>
    <t>Cómo llenarlo</t>
  </si>
  <si>
    <t xml:space="preserve">• En «Datos», escribe el empleador, el RUC, el área y el mes y el año. El calendario del tareo se redibuja: días, días de la semana y feriados.
• En «Tareo», una fila por trabajador y un código por día. Los códigos están en «Códigos» y en la lista de cada celda.
• Un feriado que el trabajador no trabajó va «F»; si lo trabajó, va «T» y se cuenta en «Feriados trabajados».
• Lee «Resumen»: es lo que pasa al área de planilla.</t>
  </si>
  <si>
    <t>Qué revisa</t>
  </si>
  <si>
    <t>«Revisar» avisa cuando faltan días sin código, cuando hay códigos en días que el mes no tiene (por ejemplo, el 31 en un mes de 30) y cuando hay una «F» en un día que no es feriado nacional.</t>
  </si>
  <si>
    <t>Las reglas que toca</t>
  </si>
  <si>
    <t xml:space="preserve">• Descanso semanal de 24 horas consecutivas como mínimo y descanso en los feriados nacionales (D. Leg. 713). Si alguien trabaja su descanso o un feriado sin descanso sustitutorio, se paga la labor con una sobretasa del 100 %: para calcularlo está la plantilla «Feriados y descanso trabajado».
• Los días de vacaciones incluyen los descansos semanales y feriados que caen dentro de ellas (D.S. 002-2019-TR, art. 4).
• Descanso médico: el empleador paga los primeros 20 días de incapacidad del año y EsSalud el subsidio desde el día 21 (Ley 26790, art. 12). Para llevar esa cuenta está la plantilla «Control de descansos médicos».</t>
  </si>
  <si>
    <t>Qué no hace</t>
  </si>
  <si>
    <t>No calcula la planilla, la remuneración del mes ni los descuentos. Solo cuenta días por código.</t>
  </si>
  <si>
    <t>enturno.pe — Software de turnos y asistencia para empresas del Perú</t>
  </si>
  <si>
    <t>Plantilla gratuita · ilustrativa · verifica con tu área de planilla</t>
  </si>
  <si>
    <t>https://enturno.pe/plantillas/tareo-mensual</t>
  </si>
  <si>
    <t>Versión 2026-10-09 · normas revisadas el 9 de octubre de 2026 · RMV S/ 1,230</t>
  </si>
  <si>
    <t>Datos</t>
  </si>
  <si>
    <r>
      <rPr>
        <color rgb="FF5D5F6B"/>
        <sz val="10"/>
      </rPr>
      <t>Escribe el mes y el año: el calendario del tareo se vuelve a dibujar con sus días y sus feriados.</t>
    </r>
    <r>
      <rPr>
        <i/>
        <color rgb="FF7A2415"/>
        <sz val="10"/>
      </rPr>
      <t xml:space="preserve">
Plantilla ilustrativa: verifica los resultados con tu área de planilla. EnTurno no calcula la planilla.</t>
    </r>
  </si>
  <si>
    <t>Empleador (nombre o razón social)</t>
  </si>
  <si>
    <t>RUC del empleador</t>
  </si>
  <si>
    <t>Área o sede</t>
  </si>
  <si>
    <t>Mes (1 a 12)</t>
  </si>
  <si>
    <t>Año</t>
  </si>
  <si>
    <t>Periodo</t>
  </si>
  <si>
    <t>Primer día del mes</t>
  </si>
  <si>
    <t>Días del mes</t>
  </si>
  <si>
    <t>Los feriados de 2026 y 2027 ya están cargados en la hoja «Feriados». Para otro año, agrega sus feriados allí.</t>
  </si>
  <si>
    <r>
      <rPr>
        <color rgb="FF5D5F6B"/>
        <sz val="10"/>
      </rPr>
      <t>Un código por trabajador y día (la lista está en «Códigos»). El mes y el año se cambian en «Datos»; los feriados se marcan solos en la fila 8. Las filas amarillas son un ejemplo: escribe encima o bórralas.</t>
    </r>
    <r>
      <rPr>
        <i/>
        <color rgb="FF7A2415"/>
        <sz val="10"/>
      </rPr>
      <t xml:space="preserve">
Plantilla ilustrativa: verifica los resultados con tu área de planilla. EnTurno no calcula la planilla.</t>
    </r>
  </si>
  <si>
    <t>Empleador</t>
  </si>
  <si>
    <t>RUC</t>
  </si>
  <si>
    <t>Trabajador</t>
  </si>
  <si>
    <t>Documento</t>
  </si>
  <si>
    <t>T</t>
  </si>
  <si>
    <t>D</t>
  </si>
  <si>
    <t>F</t>
  </si>
  <si>
    <t>DM</t>
  </si>
  <si>
    <t>V</t>
  </si>
  <si>
    <t>P</t>
  </si>
  <si>
    <t>FI</t>
  </si>
  <si>
    <t>LS</t>
  </si>
  <si>
    <t>Días con código</t>
  </si>
  <si>
    <t>Feriados trabajados</t>
  </si>
  <si>
    <t>Revisar</t>
  </si>
  <si>
    <t>Día</t>
  </si>
  <si>
    <t>Feriado</t>
  </si>
  <si>
    <t>Persona 1</t>
  </si>
  <si>
    <t>Persona 2</t>
  </si>
  <si>
    <t>Persona 3</t>
  </si>
  <si>
    <t>Persona 4</t>
  </si>
  <si>
    <t>Total</t>
  </si>
  <si>
    <t>Resumen del tareo</t>
  </si>
  <si>
    <r>
      <rPr>
        <color rgb="FF5D5F6B"/>
        <sz val="10"/>
      </rPr>
      <t>Lo que pasa al área de planilla: por trabajador, los días de cada código del mes. Se llena solo desde «Tareo».</t>
    </r>
    <r>
      <rPr>
        <i/>
        <color rgb="FF7A2415"/>
        <sz val="10"/>
      </rPr>
      <t xml:space="preserve">
Plantilla ilustrativa: verifica los resultados con tu área de planilla. EnTurno no calcula la planilla.</t>
    </r>
  </si>
  <si>
    <t>Días laborados (T)</t>
  </si>
  <si>
    <t>Descanso semanal (D)</t>
  </si>
  <si>
    <t>Feriados no trabajados (F)</t>
  </si>
  <si>
    <t>Descanso médico (DM)</t>
  </si>
  <si>
    <t>Vacaciones (V)</t>
  </si>
  <si>
    <t>Permisos (P)</t>
  </si>
  <si>
    <t>Faltas injustificadas (FI)</t>
  </si>
  <si>
    <t>Licencias sin goce (LS)</t>
  </si>
  <si>
    <t>Códigos del tareo</t>
  </si>
  <si>
    <r>
      <rPr>
        <color rgb="FF5D5F6B"/>
        <sz val="10"/>
      </rPr>
      <t>Un código por día. El tareo cuenta cuántos días tiene cada uno; un día sin código o con otro texto queda como «sin código».</t>
    </r>
    <r>
      <rPr>
        <i/>
        <color rgb="FF7A2415"/>
        <sz val="10"/>
      </rPr>
      <t xml:space="preserve">
Plantilla ilustrativa: verifica los resultados con tu área de planilla. EnTurno no calcula la planilla.</t>
    </r>
  </si>
  <si>
    <t>Código</t>
  </si>
  <si>
    <t>Significado</t>
  </si>
  <si>
    <t>Cuándo se usa</t>
  </si>
  <si>
    <t>Trabajado</t>
  </si>
  <si>
    <t>Trabajó ese día, también si era su descanso semanal o un feriado.</t>
  </si>
  <si>
    <t>Descanso semanal</t>
  </si>
  <si>
    <t>Su día de descanso semanal, sin trabajar.</t>
  </si>
  <si>
    <t>Feriado nacional en que no trabajó. Si trabajó, va «T»: el tareo lo cuenta como feriado trabajado.</t>
  </si>
  <si>
    <t>Descanso médico</t>
  </si>
  <si>
    <t>Día cubierto por un descanso médico (certificado médico o CITT).</t>
  </si>
  <si>
    <t>Vacaciones</t>
  </si>
  <si>
    <t>Día de vacaciones. Los descansos semanales y feriados que caen dentro de las vacaciones también van «V».</t>
  </si>
  <si>
    <t>Permiso</t>
  </si>
  <si>
    <t>Permiso otorgado por el empleador o por ley.</t>
  </si>
  <si>
    <t>Falta injustificada</t>
  </si>
  <si>
    <t>No asistió y no justificó la ausencia.</t>
  </si>
  <si>
    <t>Licencia sin goce</t>
  </si>
  <si>
    <t>Licencia acordada sin goce de remuneración.</t>
  </si>
  <si>
    <t>Feriados nacionales</t>
  </si>
  <si>
    <r>
      <rPr>
        <color rgb="FF5D5F6B"/>
        <sz val="10"/>
      </rPr>
      <t>Los feriados nacionales de 2026 y 2027 (D. Leg. 713, art. 6, y sus modificatorias). 2027 repite las fechas fijas de ley y mueve la Semana Santa: Jueves Santo 25 y Viernes Santo 26 de marzo. Si se aprueba un feriado nuevo, agrégalo en las filas en blanco: las demás hojas lo leen de aquí.</t>
    </r>
    <r>
      <rPr>
        <i/>
        <color rgb="FF7A2415"/>
        <sz val="10"/>
      </rPr>
      <t xml:space="preserve">
Plantilla ilustrativa: verifica los resultados con tu área de planilla. EnTurno no calcula la planilla.</t>
    </r>
  </si>
  <si>
    <t>Fecha</t>
  </si>
  <si>
    <t>Nota</t>
  </si>
  <si>
    <t>Año Nuevo</t>
  </si>
  <si>
    <t>Jueves Santo</t>
  </si>
  <si>
    <t>Viernes Santo</t>
  </si>
  <si>
    <t>Día del Trabajo</t>
  </si>
  <si>
    <t>Batalla de Arica y Día de la Bandera</t>
  </si>
  <si>
    <t>San Pedro y San Pablo</t>
  </si>
  <si>
    <t>Día de la Fuerza Aérea del Perú</t>
  </si>
  <si>
    <t>Fiestas Patrias</t>
  </si>
  <si>
    <t>Batalla de Junín</t>
  </si>
  <si>
    <t>Santa Rosa de Lima</t>
  </si>
  <si>
    <t>Combate de Angamos</t>
  </si>
  <si>
    <t>Día de Todos los Santos</t>
  </si>
  <si>
    <t>Inmaculada Concepción</t>
  </si>
  <si>
    <t>Batalla de Ayacucho</t>
  </si>
  <si>
    <t>Navidad</t>
  </si>
  <si>
    <t>Fecha movible: Domingo de Pascua 28 de marzo</t>
  </si>
  <si>
    <t>Corto</t>
  </si>
  <si>
    <t>Inicio de mes</t>
  </si>
  <si>
    <t>Mes</t>
  </si>
  <si>
    <t>domingo</t>
  </si>
  <si>
    <t>dom</t>
  </si>
  <si>
    <t>Enero</t>
  </si>
  <si>
    <t>lunes</t>
  </si>
  <si>
    <t>lun</t>
  </si>
  <si>
    <t>Febrero</t>
  </si>
  <si>
    <t>martes</t>
  </si>
  <si>
    <t>mar</t>
  </si>
  <si>
    <t>Marzo</t>
  </si>
  <si>
    <t>miércoles</t>
  </si>
  <si>
    <t>mié</t>
  </si>
  <si>
    <t>Abril</t>
  </si>
  <si>
    <t>jueves</t>
  </si>
  <si>
    <t>jue</t>
  </si>
  <si>
    <t>Mayo</t>
  </si>
  <si>
    <t>viernes</t>
  </si>
  <si>
    <t>vie</t>
  </si>
  <si>
    <t>Junio</t>
  </si>
  <si>
    <t>sábado</t>
  </si>
  <si>
    <t>sáb</t>
  </si>
  <si>
    <t>Julio</t>
  </si>
  <si>
    <t>Agosto</t>
  </si>
  <si>
    <t>Setiembre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</si>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</sst>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d"/>
    <numFmt numFmtId="166" formatCode="&quot;fer.&quot;;;"/>
  </numFmts>
  <fonts count="21" x14ac:knownFonts="1">
    <font>
      <color theme="1"/>
      <family val="2"/>
      <scheme val="minor"/>
      <sz val="11"/>
      <name val="Calibri"/>
    </font>
    <font>
      <b/>
      <color rgb="FF2B2F55"/>
      <sz val="20"/>
    </font>
    <font>
      <b/>
      <color rgb="FF2B2F55"/>
      <sz val="14"/>
    </font>
    <font>
      <b/>
      <color rgb="FF7A2415"/>
      <sz val="11"/>
    </font>
    <font>
      <b/>
      <color rgb="FF2B2F55"/>
      <sz val="12"/>
    </font>
    <font>
      <sz val="11"/>
    </font>
    <font>
      <b/>
      <color rgb="FF2B2F55"/>
      <sz val="9"/>
    </font>
    <font>
      <i/>
      <color rgb="FF5D5F6B"/>
      <sz val="9"/>
    </font>
    <font>
      <u/>
      <color rgb="FF2B2F55"/>
      <sz val="9"/>
    </font>
    <font>
      <color rgb="FF5D5F6B"/>
      <sz val="10"/>
    </font>
    <font>
      <b/>
      <sz val="11"/>
    </font>
    <font>
      <b/>
    </font>
    <font>
      <b/>
      <color rgb="FFFFFFFF"/>
      <sz val="10"/>
    </font>
    <font>
      <sz val="8"/>
    </font>
    <font>
      <b/>
      <sz val="9"/>
    </font>
    <font>
      <color rgb="FF7A2415"/>
      <sz val="10"/>
    </font>
    <font>
      <b/>
      <color rgb="FF1F5A3E"/>
    </font>
    <font>
      <b/>
      <color rgb="FF5D5F6B"/>
    </font>
    <font>
      <b/>
      <color rgb="FF7A2415"/>
    </font>
    <font>
      <b/>
      <color rgb="FF2B2F55"/>
    </font>
    <font>
      <b/>
      <color rgb="FF6B4A14"/>
    </font>
  </fonts>
  <fills count="12">
    <fill>
      <patternFill patternType="none"/>
    </fill>
    <fill>
      <patternFill patternType="gray125"/>
    </fill>
    <fill>
      <patternFill patternType="solid">
        <fgColor rgb="FFFDF3E1"/>
      </patternFill>
    </fill>
    <fill>
      <patternFill patternType="solid">
        <fgColor rgb="FFF6F5F0"/>
      </patternFill>
    </fill>
    <fill>
      <patternFill patternType="solid">
        <fgColor rgb="FF2B2F55"/>
      </patternFill>
    </fill>
    <fill>
      <patternFill patternType="solid">
        <fgColor rgb="FFEFEEE8"/>
      </patternFill>
    </fill>
    <fill>
      <patternFill patternType="solid">
        <fgColor rgb="FFF1F0EB"/>
      </patternFill>
    </fill>
    <fill>
      <patternFill patternType="solid">
        <fgColor rgb="FFC9ECD9"/>
      </patternFill>
    </fill>
    <fill>
      <patternFill patternType="solid">
        <fgColor rgb="FFF6B3A6"/>
      </patternFill>
    </fill>
    <fill>
      <patternFill patternType="solid">
        <fgColor rgb="FFECEEFB"/>
      </patternFill>
    </fill>
    <fill>
      <patternFill patternType="solid">
        <fgColor rgb="FFF4DFBD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91023"/>
      </bottom>
      <diagonal/>
    </border>
    <border>
      <left style="thin">
        <color rgb="FFDDDCD4"/>
      </left>
      <right style="thin">
        <color rgb="FFDDDCD4"/>
      </right>
      <top style="thin">
        <color rgb="FFDDDCD4"/>
      </top>
      <bottom style="thin">
        <color rgb="FFDDDCD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vertical="center" indent="3"/>
    </xf>
    <xf numFmtId="0" fontId="2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/>
    <xf numFmtId="49" fontId="10" fillId="0" borderId="2" xfId="0" applyNumberFormat="1" applyFont="1" applyBorder="1"/>
    <xf numFmtId="1" fontId="10" fillId="2" borderId="2" xfId="0" applyNumberFormat="1" applyFont="1" applyFill="1" applyBorder="1"/>
    <xf numFmtId="0" fontId="0" fillId="3" borderId="0" xfId="0" applyFill="1"/>
    <xf numFmtId="164" fontId="0" fillId="3" borderId="0" xfId="0" applyNumberFormat="1" applyFill="1"/>
    <xf numFmtId="1" fontId="0" fillId="3" borderId="0" xfId="0" applyNumberFormat="1" applyFill="1"/>
    <xf numFmtId="0" fontId="11" fillId="3" borderId="0" xfId="0" applyFont="1" applyFill="1"/>
    <xf numFmtId="0" fontId="12" fillId="4" borderId="2" xfId="0" applyFont="1" applyFill="1" applyBorder="1" applyAlignment="1">
      <alignment horizontal="center" vertical="center" wrapText="1"/>
    </xf>
    <xf numFmtId="165" fontId="12" fillId="4" borderId="2" xfId="0" applyNumberFormat="1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/>
    </xf>
    <xf numFmtId="166" fontId="13" fillId="5" borderId="0" xfId="0" applyNumberFormat="1" applyFont="1" applyFill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15" fillId="3" borderId="2" xfId="0" applyFont="1" applyFill="1" applyBorder="1" applyAlignment="1">
      <alignment vertical="center"/>
    </xf>
    <xf numFmtId="0" fontId="11" fillId="0" borderId="0" xfId="0" applyFont="1"/>
    <xf numFmtId="1" fontId="11" fillId="6" borderId="0" xfId="0" applyNumberFormat="1" applyFont="1" applyFill="1" applyAlignment="1">
      <alignment horizontal="center"/>
    </xf>
    <xf numFmtId="0" fontId="0" fillId="3" borderId="2" xfId="0" applyFill="1" applyBorder="1" applyAlignment="1">
      <alignment vertical="center"/>
    </xf>
    <xf numFmtId="1" fontId="0" fillId="3" borderId="2" xfId="0" applyNumberFormat="1" applyFill="1" applyBorder="1" applyAlignment="1">
      <alignment horizontal="center"/>
    </xf>
    <xf numFmtId="0" fontId="16" fillId="7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7" fillId="6" borderId="2" xfId="0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horizontal="center" vertical="center"/>
    </xf>
    <xf numFmtId="0" fontId="19" fillId="9" borderId="2" xfId="0" applyFont="1" applyFill="1" applyBorder="1" applyAlignment="1">
      <alignment horizontal="center" vertical="center"/>
    </xf>
    <xf numFmtId="0" fontId="20" fillId="10" borderId="2" xfId="0" applyFont="1" applyFill="1" applyBorder="1" applyAlignment="1">
      <alignment horizontal="center" vertical="center"/>
    </xf>
    <xf numFmtId="0" fontId="18" fillId="11" borderId="2" xfId="0" applyFont="1" applyFill="1" applyBorder="1" applyAlignment="1">
      <alignment horizontal="center" vertical="center"/>
    </xf>
    <xf numFmtId="164" fontId="0" fillId="0" borderId="2" xfId="0" applyNumberFormat="1" applyBorder="1" applyAlignment="1">
      <alignment vertical="center"/>
    </xf>
    <xf numFmtId="164" fontId="0" fillId="0" borderId="0" xfId="0" applyNumberFormat="1"/>
  </cellXfs>
  <cellStyles count="1">
    <cellStyle name="Normal" xfId="0" builtinId="0"/>
  </cellStyles>
  <dxfs count="10">
    <dxf>
      <font>
        <b/>
        <color rgb="FF5D5F6B"/>
      </font>
      <fill>
        <patternFill patternType="solid">
          <bgColor rgb="FFF1F0EB"/>
        </patternFill>
      </fill>
    </dxf>
    <dxf>
      <font>
        <b/>
        <color rgb="FF1F5A3E"/>
      </font>
      <fill>
        <patternFill patternType="solid">
          <bgColor rgb="FFC9ECD9"/>
        </patternFill>
      </fill>
    </dxf>
    <dxf>
      <font>
        <b/>
        <color rgb="FF5D5F6B"/>
      </font>
      <fill>
        <patternFill patternType="solid">
          <bgColor rgb="FFF1F0EB"/>
        </patternFill>
      </fill>
    </dxf>
    <dxf>
      <font>
        <b/>
        <color rgb="FF7A2415"/>
      </font>
      <fill>
        <patternFill patternType="solid">
          <bgColor rgb="FFF6B3A6"/>
        </patternFill>
      </fill>
    </dxf>
    <dxf>
      <font>
        <b/>
        <color rgb="FF2B2F55"/>
      </font>
      <fill>
        <patternFill patternType="solid">
          <bgColor rgb="FFECEEFB"/>
        </patternFill>
      </fill>
    </dxf>
    <dxf>
      <font>
        <b/>
        <color rgb="FF6B4A14"/>
      </font>
      <fill>
        <patternFill patternType="solid">
          <bgColor rgb="FFF4DFBD"/>
        </patternFill>
      </fill>
    </dxf>
    <dxf>
      <font>
        <b/>
        <color rgb="FF2B2F55"/>
      </font>
      <fill>
        <patternFill patternType="solid">
          <bgColor rgb="FFECEEFB"/>
        </patternFill>
      </fill>
    </dxf>
    <dxf>
      <font>
        <b/>
        <color rgb="FF7A2415"/>
      </font>
      <fill>
        <patternFill patternType="solid">
          <bgColor rgb="FFFFFFFF"/>
        </patternFill>
      </fill>
    </dxf>
    <dxf>
      <font>
        <b/>
        <color rgb="FF5D5F6B"/>
      </font>
      <fill>
        <patternFill patternType="solid">
          <bgColor rgb="FFF1F0EB"/>
        </patternFill>
      </fill>
    </dxf>
    <dxf>
      <font>
        <b/>
        <color rgb="FF7A2415"/>
      </font>
      <fill>
        <patternFill patternType="solid">
          <bgColor rgb="FFF6B3A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88000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32000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19200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19200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8000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11200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tareo-mensual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tareo-mensual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tareo-mensual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tareo-mensual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tareo-mensual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tareo-mensual" TargetMode="External"/><Relationship Id="rId2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ht="34" customHeight="1" spans="1:1" x14ac:dyDescent="0.25">
      <c r="A1" s="1" t="s">
        <v>0</v>
      </c>
    </row>
    <row r="2" ht="24" customHeight="1" spans="1:1" x14ac:dyDescent="0.25">
      <c r="A2" s="2" t="s">
        <v>1</v>
      </c>
    </row>
    <row r="3" spans="1:1" x14ac:dyDescent="0.25">
      <c r="A3" s="3" t="s">
        <v>2</v>
      </c>
    </row>
    <row r="5" spans="1:1" x14ac:dyDescent="0.25">
      <c r="A5" s="4" t="s">
        <v>3</v>
      </c>
    </row>
    <row r="6" ht="64" customHeight="1" spans="1:1" x14ac:dyDescent="0.25">
      <c r="A6" s="5" t="s">
        <v>4</v>
      </c>
    </row>
    <row r="8" spans="1:1" x14ac:dyDescent="0.25">
      <c r="A8" s="4" t="s">
        <v>5</v>
      </c>
    </row>
    <row r="9" ht="109" customHeight="1" spans="1:1" x14ac:dyDescent="0.25">
      <c r="A9" s="5" t="s">
        <v>6</v>
      </c>
    </row>
    <row r="11" spans="1:1" x14ac:dyDescent="0.25">
      <c r="A11" s="4" t="s">
        <v>7</v>
      </c>
    </row>
    <row r="12" ht="34" customHeight="1" spans="1:1" x14ac:dyDescent="0.25">
      <c r="A12" s="5" t="s">
        <v>8</v>
      </c>
    </row>
    <row r="14" spans="1:1" x14ac:dyDescent="0.25">
      <c r="A14" s="4" t="s">
        <v>9</v>
      </c>
    </row>
    <row r="15" ht="124" customHeight="1" spans="1:1" x14ac:dyDescent="0.25">
      <c r="A15" s="5" t="s">
        <v>10</v>
      </c>
    </row>
    <row r="17" spans="1:1" x14ac:dyDescent="0.25">
      <c r="A17" s="4" t="s">
        <v>11</v>
      </c>
    </row>
    <row r="18" ht="19" customHeight="1" spans="1:1" x14ac:dyDescent="0.25">
      <c r="A18" s="5" t="s">
        <v>12</v>
      </c>
    </row>
    <row r="20" spans="1:1" x14ac:dyDescent="0.25">
      <c r="A20" s="6" t="s">
        <v>13</v>
      </c>
    </row>
    <row r="21" spans="1:1" x14ac:dyDescent="0.25">
      <c r="A21" s="7" t="s">
        <v>14</v>
      </c>
    </row>
    <row r="22" spans="1:1" x14ac:dyDescent="0.25">
      <c r="A22" s="8" t="s">
        <v>15</v>
      </c>
    </row>
    <row r="23" spans="1:1" x14ac:dyDescent="0.25">
      <c r="A23" s="7" t="s">
        <v>16</v>
      </c>
    </row>
  </sheetData>
  <hyperlinks>
    <hyperlink ref="A22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44" customWidth="1"/>
    <col min="4" max="4" width="9" hidden="1" customWidth="1"/>
  </cols>
  <sheetData>
    <row r="1" ht="34" customHeight="1" spans="1:2" x14ac:dyDescent="0.25">
      <c r="A1" s="1" t="s">
        <v>0</v>
      </c>
      <c r="B1" s="1"/>
    </row>
    <row r="2" ht="24" customHeight="1" spans="1:2" x14ac:dyDescent="0.25">
      <c r="A2" s="2" t="s">
        <v>17</v>
      </c>
      <c r="B2" s="2"/>
    </row>
    <row r="3" ht="60" customHeight="1" spans="1:2" x14ac:dyDescent="0.25">
      <c r="A3" s="9" t="s">
        <v>18</v>
      </c>
      <c r="B3" s="9"/>
    </row>
    <row r="5" ht="22" customHeight="1" spans="1:2" x14ac:dyDescent="0.25">
      <c r="A5" s="10" t="s">
        <v>19</v>
      </c>
      <c r="B5" s="11"/>
    </row>
    <row r="6" ht="22" customHeight="1" spans="1:2" x14ac:dyDescent="0.25">
      <c r="A6" s="10" t="s">
        <v>20</v>
      </c>
      <c r="B6" s="12"/>
    </row>
    <row r="7" ht="22" customHeight="1" spans="1:2" x14ac:dyDescent="0.25">
      <c r="A7" s="10" t="s">
        <v>21</v>
      </c>
      <c r="B7" s="11"/>
    </row>
    <row r="8" ht="22" customHeight="1" spans="1:2" x14ac:dyDescent="0.25">
      <c r="A8" s="10" t="s">
        <v>22</v>
      </c>
      <c r="B8" s="13">
        <v>10</v>
      </c>
    </row>
    <row r="9" ht="22" customHeight="1" spans="1:2" x14ac:dyDescent="0.25">
      <c r="A9" s="10" t="s">
        <v>23</v>
      </c>
      <c r="B9" s="13">
        <v>2026</v>
      </c>
    </row>
    <row r="10" spans="1:2" x14ac:dyDescent="0.25">
      <c r="A10" s="10" t="s">
        <v>24</v>
      </c>
      <c r="B10" s="14">
        <f>INDEX(Listas!$D$2:$D$13,B8)&amp;" "&amp;B9</f>
      </c>
    </row>
    <row r="11" spans="1:4" x14ac:dyDescent="0.25">
      <c r="A11" s="10" t="s">
        <v>25</v>
      </c>
      <c r="B11" s="15">
        <f>INDEX(Listas!$C$2:$C$62,(B9-2026)*12+B8)</f>
      </c>
      <c r="D11" s="15">
        <f>INDEX(Listas!$C$2:$C$62,(B9-2026)*12+B8+1)</f>
      </c>
    </row>
    <row r="12" spans="1:2" x14ac:dyDescent="0.25">
      <c r="A12" s="10" t="s">
        <v>26</v>
      </c>
      <c r="B12" s="16">
        <f>D11-B11</f>
      </c>
    </row>
    <row r="14" ht="32" customHeight="1" spans="1:2" x14ac:dyDescent="0.25">
      <c r="A14" s="10" t="s">
        <v>27</v>
      </c>
      <c r="B14" s="10"/>
    </row>
    <row r="16" spans="1:1" x14ac:dyDescent="0.25">
      <c r="A16" s="6" t="s">
        <v>13</v>
      </c>
    </row>
    <row r="17" spans="1:1" x14ac:dyDescent="0.25">
      <c r="A17" s="7" t="s">
        <v>14</v>
      </c>
    </row>
    <row r="18" spans="1:1" x14ac:dyDescent="0.25">
      <c r="A18" s="8" t="s">
        <v>15</v>
      </c>
    </row>
    <row r="19" spans="1:1" x14ac:dyDescent="0.25">
      <c r="A19" s="7" t="s">
        <v>16</v>
      </c>
    </row>
  </sheetData>
  <mergeCells count="4">
    <mergeCell ref="A1:B1"/>
    <mergeCell ref="A2:B2"/>
    <mergeCell ref="A3:B3"/>
    <mergeCell ref="A14:B14"/>
  </mergeCells>
  <dataValidations count="2">
    <dataValidation type="whole" showErrorMessage="1" error="Escribe un mes del 1 al 12." sqref="B8">
      <formula1>1</formula1>
      <formula2>12</formula2>
    </dataValidation>
    <dataValidation type="whole" showErrorMessage="1" error="Escribe un año entre 2026 y 2030." sqref="B9">
      <formula1>2026</formula1>
      <formula2>2030</formula2>
    </dataValidation>
  </dataValidations>
  <hyperlinks>
    <hyperlink ref="A18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44"/>
  <sheetViews>
    <sheetView workbookViewId="0" showGridLines="0">
      <pane xSplit="2" ySplit="8" topLeftCell="C9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3" customWidth="1"/>
    <col min="3" max="33" width="4.6" customWidth="1"/>
    <col min="34" max="41" width="5.5" customWidth="1"/>
    <col min="43" max="43" width="10" customWidth="1"/>
    <col min="44" max="44" width="30" customWidth="1"/>
  </cols>
  <sheetData>
    <row r="1" ht="34" customHeight="1" spans="1:4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ht="24" customHeight="1" spans="1:4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ht="32" customHeight="1" spans="1:44" x14ac:dyDescent="0.25">
      <c r="A3" s="9" t="s">
        <v>28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31" x14ac:dyDescent="0.25">
      <c r="A4" s="10" t="s">
        <v>29</v>
      </c>
      <c r="B4" s="14">
        <f>IF(Datos!$B$5="","",Datos!$B$5)</f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0" t="s">
        <v>30</v>
      </c>
      <c r="S4" s="10"/>
      <c r="T4" s="10"/>
      <c r="U4" s="10"/>
      <c r="V4" s="14">
        <f>IF(Datos!$B$6="","",Datos!$B$6)</f>
      </c>
      <c r="W4" s="14"/>
      <c r="X4" s="14"/>
      <c r="Y4" s="14"/>
      <c r="Z4" s="14"/>
      <c r="AA4" s="14"/>
      <c r="AB4" s="14"/>
      <c r="AC4" s="14"/>
      <c r="AD4" s="14"/>
      <c r="AE4" s="14"/>
    </row>
    <row r="5" spans="1:31" x14ac:dyDescent="0.25">
      <c r="A5" s="10" t="s">
        <v>24</v>
      </c>
      <c r="B5" s="17">
        <f>Datos!$B$10</f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0" t="s">
        <v>21</v>
      </c>
      <c r="S5" s="10"/>
      <c r="T5" s="10"/>
      <c r="U5" s="10"/>
      <c r="V5" s="14">
        <f>IF(Datos!$B$7="","",Datos!$B$7)</f>
      </c>
      <c r="W5" s="14"/>
      <c r="X5" s="14"/>
      <c r="Y5" s="14"/>
      <c r="Z5" s="14"/>
      <c r="AA5" s="14"/>
      <c r="AB5" s="14"/>
      <c r="AC5" s="14"/>
      <c r="AD5" s="14"/>
      <c r="AE5" s="14"/>
    </row>
    <row r="6" ht="30" customHeight="1" spans="1:44" x14ac:dyDescent="0.25">
      <c r="A6" s="18" t="s">
        <v>31</v>
      </c>
      <c r="B6" s="18" t="s">
        <v>32</v>
      </c>
      <c r="C6" s="19">
        <f>IF(Datos!$B$11+0&lt;Datos!$D$11,Datos!$B$11+0,"")</f>
      </c>
      <c r="D6" s="19">
        <f>IF(Datos!$B$11+1&lt;Datos!$D$11,Datos!$B$11+1,"")</f>
      </c>
      <c r="E6" s="19">
        <f>IF(Datos!$B$11+2&lt;Datos!$D$11,Datos!$B$11+2,"")</f>
      </c>
      <c r="F6" s="19">
        <f>IF(Datos!$B$11+3&lt;Datos!$D$11,Datos!$B$11+3,"")</f>
      </c>
      <c r="G6" s="19">
        <f>IF(Datos!$B$11+4&lt;Datos!$D$11,Datos!$B$11+4,"")</f>
      </c>
      <c r="H6" s="19">
        <f>IF(Datos!$B$11+5&lt;Datos!$D$11,Datos!$B$11+5,"")</f>
      </c>
      <c r="I6" s="19">
        <f>IF(Datos!$B$11+6&lt;Datos!$D$11,Datos!$B$11+6,"")</f>
      </c>
      <c r="J6" s="19">
        <f>IF(Datos!$B$11+7&lt;Datos!$D$11,Datos!$B$11+7,"")</f>
      </c>
      <c r="K6" s="19">
        <f>IF(Datos!$B$11+8&lt;Datos!$D$11,Datos!$B$11+8,"")</f>
      </c>
      <c r="L6" s="19">
        <f>IF(Datos!$B$11+9&lt;Datos!$D$11,Datos!$B$11+9,"")</f>
      </c>
      <c r="M6" s="19">
        <f>IF(Datos!$B$11+10&lt;Datos!$D$11,Datos!$B$11+10,"")</f>
      </c>
      <c r="N6" s="19">
        <f>IF(Datos!$B$11+11&lt;Datos!$D$11,Datos!$B$11+11,"")</f>
      </c>
      <c r="O6" s="19">
        <f>IF(Datos!$B$11+12&lt;Datos!$D$11,Datos!$B$11+12,"")</f>
      </c>
      <c r="P6" s="19">
        <f>IF(Datos!$B$11+13&lt;Datos!$D$11,Datos!$B$11+13,"")</f>
      </c>
      <c r="Q6" s="19">
        <f>IF(Datos!$B$11+14&lt;Datos!$D$11,Datos!$B$11+14,"")</f>
      </c>
      <c r="R6" s="19">
        <f>IF(Datos!$B$11+15&lt;Datos!$D$11,Datos!$B$11+15,"")</f>
      </c>
      <c r="S6" s="19">
        <f>IF(Datos!$B$11+16&lt;Datos!$D$11,Datos!$B$11+16,"")</f>
      </c>
      <c r="T6" s="19">
        <f>IF(Datos!$B$11+17&lt;Datos!$D$11,Datos!$B$11+17,"")</f>
      </c>
      <c r="U6" s="19">
        <f>IF(Datos!$B$11+18&lt;Datos!$D$11,Datos!$B$11+18,"")</f>
      </c>
      <c r="V6" s="19">
        <f>IF(Datos!$B$11+19&lt;Datos!$D$11,Datos!$B$11+19,"")</f>
      </c>
      <c r="W6" s="19">
        <f>IF(Datos!$B$11+20&lt;Datos!$D$11,Datos!$B$11+20,"")</f>
      </c>
      <c r="X6" s="19">
        <f>IF(Datos!$B$11+21&lt;Datos!$D$11,Datos!$B$11+21,"")</f>
      </c>
      <c r="Y6" s="19">
        <f>IF(Datos!$B$11+22&lt;Datos!$D$11,Datos!$B$11+22,"")</f>
      </c>
      <c r="Z6" s="19">
        <f>IF(Datos!$B$11+23&lt;Datos!$D$11,Datos!$B$11+23,"")</f>
      </c>
      <c r="AA6" s="19">
        <f>IF(Datos!$B$11+24&lt;Datos!$D$11,Datos!$B$11+24,"")</f>
      </c>
      <c r="AB6" s="19">
        <f>IF(Datos!$B$11+25&lt;Datos!$D$11,Datos!$B$11+25,"")</f>
      </c>
      <c r="AC6" s="19">
        <f>IF(Datos!$B$11+26&lt;Datos!$D$11,Datos!$B$11+26,"")</f>
      </c>
      <c r="AD6" s="19">
        <f>IF(Datos!$B$11+27&lt;Datos!$D$11,Datos!$B$11+27,"")</f>
      </c>
      <c r="AE6" s="19">
        <f>IF(Datos!$B$11+28&lt;Datos!$D$11,Datos!$B$11+28,"")</f>
      </c>
      <c r="AF6" s="19">
        <f>IF(Datos!$B$11+29&lt;Datos!$D$11,Datos!$B$11+29,"")</f>
      </c>
      <c r="AG6" s="19">
        <f>IF(Datos!$B$11+30&lt;Datos!$D$11,Datos!$B$11+30,"")</f>
      </c>
      <c r="AH6" s="18" t="s">
        <v>33</v>
      </c>
      <c r="AI6" s="18" t="s">
        <v>34</v>
      </c>
      <c r="AJ6" s="18" t="s">
        <v>35</v>
      </c>
      <c r="AK6" s="18" t="s">
        <v>36</v>
      </c>
      <c r="AL6" s="18" t="s">
        <v>37</v>
      </c>
      <c r="AM6" s="18" t="s">
        <v>38</v>
      </c>
      <c r="AN6" s="18" t="s">
        <v>39</v>
      </c>
      <c r="AO6" s="18" t="s">
        <v>40</v>
      </c>
      <c r="AP6" s="18" t="s">
        <v>41</v>
      </c>
      <c r="AQ6" s="18" t="s">
        <v>42</v>
      </c>
      <c r="AR6" s="18" t="s">
        <v>43</v>
      </c>
    </row>
    <row r="7" spans="1:44" x14ac:dyDescent="0.25">
      <c r="A7" s="10" t="s">
        <v>44</v>
      </c>
      <c r="C7" s="20">
        <f>IF(C$6="","",INDEX(Listas!$B$2:$B$8,WEEKDAY(C$6)))</f>
      </c>
      <c r="D7" s="20">
        <f>IF(D$6="","",INDEX(Listas!$B$2:$B$8,WEEKDAY(D$6)))</f>
      </c>
      <c r="E7" s="20">
        <f>IF(E$6="","",INDEX(Listas!$B$2:$B$8,WEEKDAY(E$6)))</f>
      </c>
      <c r="F7" s="20">
        <f>IF(F$6="","",INDEX(Listas!$B$2:$B$8,WEEKDAY(F$6)))</f>
      </c>
      <c r="G7" s="20">
        <f>IF(G$6="","",INDEX(Listas!$B$2:$B$8,WEEKDAY(G$6)))</f>
      </c>
      <c r="H7" s="20">
        <f>IF(H$6="","",INDEX(Listas!$B$2:$B$8,WEEKDAY(H$6)))</f>
      </c>
      <c r="I7" s="20">
        <f>IF(I$6="","",INDEX(Listas!$B$2:$B$8,WEEKDAY(I$6)))</f>
      </c>
      <c r="J7" s="20">
        <f>IF(J$6="","",INDEX(Listas!$B$2:$B$8,WEEKDAY(J$6)))</f>
      </c>
      <c r="K7" s="20">
        <f>IF(K$6="","",INDEX(Listas!$B$2:$B$8,WEEKDAY(K$6)))</f>
      </c>
      <c r="L7" s="20">
        <f>IF(L$6="","",INDEX(Listas!$B$2:$B$8,WEEKDAY(L$6)))</f>
      </c>
      <c r="M7" s="20">
        <f>IF(M$6="","",INDEX(Listas!$B$2:$B$8,WEEKDAY(M$6)))</f>
      </c>
      <c r="N7" s="20">
        <f>IF(N$6="","",INDEX(Listas!$B$2:$B$8,WEEKDAY(N$6)))</f>
      </c>
      <c r="O7" s="20">
        <f>IF(O$6="","",INDEX(Listas!$B$2:$B$8,WEEKDAY(O$6)))</f>
      </c>
      <c r="P7" s="20">
        <f>IF(P$6="","",INDEX(Listas!$B$2:$B$8,WEEKDAY(P$6)))</f>
      </c>
      <c r="Q7" s="20">
        <f>IF(Q$6="","",INDEX(Listas!$B$2:$B$8,WEEKDAY(Q$6)))</f>
      </c>
      <c r="R7" s="20">
        <f>IF(R$6="","",INDEX(Listas!$B$2:$B$8,WEEKDAY(R$6)))</f>
      </c>
      <c r="S7" s="20">
        <f>IF(S$6="","",INDEX(Listas!$B$2:$B$8,WEEKDAY(S$6)))</f>
      </c>
      <c r="T7" s="20">
        <f>IF(T$6="","",INDEX(Listas!$B$2:$B$8,WEEKDAY(T$6)))</f>
      </c>
      <c r="U7" s="20">
        <f>IF(U$6="","",INDEX(Listas!$B$2:$B$8,WEEKDAY(U$6)))</f>
      </c>
      <c r="V7" s="20">
        <f>IF(V$6="","",INDEX(Listas!$B$2:$B$8,WEEKDAY(V$6)))</f>
      </c>
      <c r="W7" s="20">
        <f>IF(W$6="","",INDEX(Listas!$B$2:$B$8,WEEKDAY(W$6)))</f>
      </c>
      <c r="X7" s="20">
        <f>IF(X$6="","",INDEX(Listas!$B$2:$B$8,WEEKDAY(X$6)))</f>
      </c>
      <c r="Y7" s="20">
        <f>IF(Y$6="","",INDEX(Listas!$B$2:$B$8,WEEKDAY(Y$6)))</f>
      </c>
      <c r="Z7" s="20">
        <f>IF(Z$6="","",INDEX(Listas!$B$2:$B$8,WEEKDAY(Z$6)))</f>
      </c>
      <c r="AA7" s="20">
        <f>IF(AA$6="","",INDEX(Listas!$B$2:$B$8,WEEKDAY(AA$6)))</f>
      </c>
      <c r="AB7" s="20">
        <f>IF(AB$6="","",INDEX(Listas!$B$2:$B$8,WEEKDAY(AB$6)))</f>
      </c>
      <c r="AC7" s="20">
        <f>IF(AC$6="","",INDEX(Listas!$B$2:$B$8,WEEKDAY(AC$6)))</f>
      </c>
      <c r="AD7" s="20">
        <f>IF(AD$6="","",INDEX(Listas!$B$2:$B$8,WEEKDAY(AD$6)))</f>
      </c>
      <c r="AE7" s="20">
        <f>IF(AE$6="","",INDEX(Listas!$B$2:$B$8,WEEKDAY(AE$6)))</f>
      </c>
      <c r="AF7" s="20">
        <f>IF(AF$6="","",INDEX(Listas!$B$2:$B$8,WEEKDAY(AF$6)))</f>
      </c>
      <c r="AG7" s="20">
        <f>IF(AG$6="","",INDEX(Listas!$B$2:$B$8,WEEKDAY(AG$6)))</f>
      </c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x14ac:dyDescent="0.25">
      <c r="A8" s="10" t="s">
        <v>45</v>
      </c>
      <c r="C8" s="21">
        <f>IF(C$6="","",IF(COUNTIF(Feriados!$A$6:$A$49,C$6)&gt;0,1,0))</f>
      </c>
      <c r="D8" s="21">
        <f>IF(D$6="","",IF(COUNTIF(Feriados!$A$6:$A$49,D$6)&gt;0,1,0))</f>
      </c>
      <c r="E8" s="21">
        <f>IF(E$6="","",IF(COUNTIF(Feriados!$A$6:$A$49,E$6)&gt;0,1,0))</f>
      </c>
      <c r="F8" s="21">
        <f>IF(F$6="","",IF(COUNTIF(Feriados!$A$6:$A$49,F$6)&gt;0,1,0))</f>
      </c>
      <c r="G8" s="21">
        <f>IF(G$6="","",IF(COUNTIF(Feriados!$A$6:$A$49,G$6)&gt;0,1,0))</f>
      </c>
      <c r="H8" s="21">
        <f>IF(H$6="","",IF(COUNTIF(Feriados!$A$6:$A$49,H$6)&gt;0,1,0))</f>
      </c>
      <c r="I8" s="21">
        <f>IF(I$6="","",IF(COUNTIF(Feriados!$A$6:$A$49,I$6)&gt;0,1,0))</f>
      </c>
      <c r="J8" s="21">
        <f>IF(J$6="","",IF(COUNTIF(Feriados!$A$6:$A$49,J$6)&gt;0,1,0))</f>
      </c>
      <c r="K8" s="21">
        <f>IF(K$6="","",IF(COUNTIF(Feriados!$A$6:$A$49,K$6)&gt;0,1,0))</f>
      </c>
      <c r="L8" s="21">
        <f>IF(L$6="","",IF(COUNTIF(Feriados!$A$6:$A$49,L$6)&gt;0,1,0))</f>
      </c>
      <c r="M8" s="21">
        <f>IF(M$6="","",IF(COUNTIF(Feriados!$A$6:$A$49,M$6)&gt;0,1,0))</f>
      </c>
      <c r="N8" s="21">
        <f>IF(N$6="","",IF(COUNTIF(Feriados!$A$6:$A$49,N$6)&gt;0,1,0))</f>
      </c>
      <c r="O8" s="21">
        <f>IF(O$6="","",IF(COUNTIF(Feriados!$A$6:$A$49,O$6)&gt;0,1,0))</f>
      </c>
      <c r="P8" s="21">
        <f>IF(P$6="","",IF(COUNTIF(Feriados!$A$6:$A$49,P$6)&gt;0,1,0))</f>
      </c>
      <c r="Q8" s="21">
        <f>IF(Q$6="","",IF(COUNTIF(Feriados!$A$6:$A$49,Q$6)&gt;0,1,0))</f>
      </c>
      <c r="R8" s="21">
        <f>IF(R$6="","",IF(COUNTIF(Feriados!$A$6:$A$49,R$6)&gt;0,1,0))</f>
      </c>
      <c r="S8" s="21">
        <f>IF(S$6="","",IF(COUNTIF(Feriados!$A$6:$A$49,S$6)&gt;0,1,0))</f>
      </c>
      <c r="T8" s="21">
        <f>IF(T$6="","",IF(COUNTIF(Feriados!$A$6:$A$49,T$6)&gt;0,1,0))</f>
      </c>
      <c r="U8" s="21">
        <f>IF(U$6="","",IF(COUNTIF(Feriados!$A$6:$A$49,U$6)&gt;0,1,0))</f>
      </c>
      <c r="V8" s="21">
        <f>IF(V$6="","",IF(COUNTIF(Feriados!$A$6:$A$49,V$6)&gt;0,1,0))</f>
      </c>
      <c r="W8" s="21">
        <f>IF(W$6="","",IF(COUNTIF(Feriados!$A$6:$A$49,W$6)&gt;0,1,0))</f>
      </c>
      <c r="X8" s="21">
        <f>IF(X$6="","",IF(COUNTIF(Feriados!$A$6:$A$49,X$6)&gt;0,1,0))</f>
      </c>
      <c r="Y8" s="21">
        <f>IF(Y$6="","",IF(COUNTIF(Feriados!$A$6:$A$49,Y$6)&gt;0,1,0))</f>
      </c>
      <c r="Z8" s="21">
        <f>IF(Z$6="","",IF(COUNTIF(Feriados!$A$6:$A$49,Z$6)&gt;0,1,0))</f>
      </c>
      <c r="AA8" s="21">
        <f>IF(AA$6="","",IF(COUNTIF(Feriados!$A$6:$A$49,AA$6)&gt;0,1,0))</f>
      </c>
      <c r="AB8" s="21">
        <f>IF(AB$6="","",IF(COUNTIF(Feriados!$A$6:$A$49,AB$6)&gt;0,1,0))</f>
      </c>
      <c r="AC8" s="21">
        <f>IF(AC$6="","",IF(COUNTIF(Feriados!$A$6:$A$49,AC$6)&gt;0,1,0))</f>
      </c>
      <c r="AD8" s="21">
        <f>IF(AD$6="","",IF(COUNTIF(Feriados!$A$6:$A$49,AD$6)&gt;0,1,0))</f>
      </c>
      <c r="AE8" s="21">
        <f>IF(AE$6="","",IF(COUNTIF(Feriados!$A$6:$A$49,AE$6)&gt;0,1,0))</f>
      </c>
      <c r="AF8" s="21">
        <f>IF(AF$6="","",IF(COUNTIF(Feriados!$A$6:$A$49,AF$6)&gt;0,1,0))</f>
      </c>
      <c r="AG8" s="21">
        <f>IF(AG$6="","",IF(COUNTIF(Feriados!$A$6:$A$49,AG$6)&gt;0,1,0))</f>
      </c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ht="18" customHeight="1" spans="1:44" x14ac:dyDescent="0.25">
      <c r="A9" s="22" t="s">
        <v>46</v>
      </c>
      <c r="B9" s="23"/>
      <c r="C9" s="24" t="s">
        <v>33</v>
      </c>
      <c r="D9" s="24" t="s">
        <v>33</v>
      </c>
      <c r="E9" s="24" t="s">
        <v>33</v>
      </c>
      <c r="F9" s="24" t="s">
        <v>34</v>
      </c>
      <c r="G9" s="24" t="s">
        <v>33</v>
      </c>
      <c r="H9" s="24" t="s">
        <v>33</v>
      </c>
      <c r="I9" s="24" t="s">
        <v>33</v>
      </c>
      <c r="J9" s="24" t="s">
        <v>35</v>
      </c>
      <c r="K9" s="24" t="s">
        <v>33</v>
      </c>
      <c r="L9" s="24" t="s">
        <v>33</v>
      </c>
      <c r="M9" s="24" t="s">
        <v>34</v>
      </c>
      <c r="N9" s="24" t="s">
        <v>33</v>
      </c>
      <c r="O9" s="24" t="s">
        <v>33</v>
      </c>
      <c r="P9" s="24" t="s">
        <v>33</v>
      </c>
      <c r="Q9" s="24" t="s">
        <v>33</v>
      </c>
      <c r="R9" s="24" t="s">
        <v>33</v>
      </c>
      <c r="S9" s="24" t="s">
        <v>33</v>
      </c>
      <c r="T9" s="24" t="s">
        <v>34</v>
      </c>
      <c r="U9" s="24" t="s">
        <v>33</v>
      </c>
      <c r="V9" s="24" t="s">
        <v>33</v>
      </c>
      <c r="W9" s="24" t="s">
        <v>33</v>
      </c>
      <c r="X9" s="24" t="s">
        <v>33</v>
      </c>
      <c r="Y9" s="24" t="s">
        <v>33</v>
      </c>
      <c r="Z9" s="24" t="s">
        <v>33</v>
      </c>
      <c r="AA9" s="24" t="s">
        <v>34</v>
      </c>
      <c r="AB9" s="24" t="s">
        <v>33</v>
      </c>
      <c r="AC9" s="24" t="s">
        <v>33</v>
      </c>
      <c r="AD9" s="24" t="s">
        <v>33</v>
      </c>
      <c r="AE9" s="24" t="s">
        <v>33</v>
      </c>
      <c r="AF9" s="24" t="s">
        <v>33</v>
      </c>
      <c r="AG9" s="24" t="s">
        <v>33</v>
      </c>
      <c r="AH9" s="25">
        <f>IF($A9="","",COUNTIF($C9:$AG9,"T"))</f>
      </c>
      <c r="AI9" s="25">
        <f>IF($A9="","",COUNTIF($C9:$AG9,"D"))</f>
      </c>
      <c r="AJ9" s="25">
        <f>IF($A9="","",COUNTIF($C9:$AG9,"F"))</f>
      </c>
      <c r="AK9" s="25">
        <f>IF($A9="","",COUNTIF($C9:$AG9,"DM"))</f>
      </c>
      <c r="AL9" s="25">
        <f>IF($A9="","",COUNTIF($C9:$AG9,"V"))</f>
      </c>
      <c r="AM9" s="25">
        <f>IF($A9="","",COUNTIF($C9:$AG9,"P"))</f>
      </c>
      <c r="AN9" s="25">
        <f>IF($A9="","",COUNTIF($C9:$AG9,"FI"))</f>
      </c>
      <c r="AO9" s="25">
        <f>IF($A9="","",COUNTIF($C9:$AG9,"LS"))</f>
      </c>
      <c r="AP9" s="25">
        <f>IF($A9="","",SUM(AH9:AO9))</f>
      </c>
      <c r="AQ9" s="25">
        <f>IF($A9="","",SUMIFS($C$8:$AG$8,$C9:$AG9,"T"))</f>
      </c>
      <c r="AR9" s="26">
        <f>IF($A9="","",IF(AP9&gt;Datos!$B$12,"Hay códigos en días fuera del mes",IF(AP9&lt;Datos!$B$12,IF(Datos!$B$12-AP9=1,"1 día sin código",Datos!$B$12-AP9&amp;" días sin código"),IF(AJ9&gt;SUMIFS($C$8:$AG$8,$C9:$AG9,"F"),"F en un día que no es feriado",""))))</f>
      </c>
    </row>
    <row r="10" ht="18" customHeight="1" spans="1:44" x14ac:dyDescent="0.25">
      <c r="A10" s="22" t="s">
        <v>47</v>
      </c>
      <c r="B10" s="23"/>
      <c r="C10" s="24" t="s">
        <v>33</v>
      </c>
      <c r="D10" s="24" t="s">
        <v>33</v>
      </c>
      <c r="E10" s="24" t="s">
        <v>33</v>
      </c>
      <c r="F10" s="24" t="s">
        <v>34</v>
      </c>
      <c r="G10" s="24" t="s">
        <v>33</v>
      </c>
      <c r="H10" s="24" t="s">
        <v>33</v>
      </c>
      <c r="I10" s="24" t="s">
        <v>33</v>
      </c>
      <c r="J10" s="24" t="s">
        <v>33</v>
      </c>
      <c r="K10" s="24" t="s">
        <v>33</v>
      </c>
      <c r="L10" s="24" t="s">
        <v>33</v>
      </c>
      <c r="M10" s="24" t="s">
        <v>34</v>
      </c>
      <c r="N10" s="24" t="s">
        <v>33</v>
      </c>
      <c r="O10" s="24" t="s">
        <v>36</v>
      </c>
      <c r="P10" s="24" t="s">
        <v>36</v>
      </c>
      <c r="Q10" s="24" t="s">
        <v>36</v>
      </c>
      <c r="R10" s="24" t="s">
        <v>33</v>
      </c>
      <c r="S10" s="24" t="s">
        <v>33</v>
      </c>
      <c r="T10" s="24" t="s">
        <v>34</v>
      </c>
      <c r="U10" s="24" t="s">
        <v>33</v>
      </c>
      <c r="V10" s="24" t="s">
        <v>33</v>
      </c>
      <c r="W10" s="24" t="s">
        <v>33</v>
      </c>
      <c r="X10" s="24" t="s">
        <v>33</v>
      </c>
      <c r="Y10" s="24" t="s">
        <v>33</v>
      </c>
      <c r="Z10" s="24" t="s">
        <v>33</v>
      </c>
      <c r="AA10" s="24" t="s">
        <v>34</v>
      </c>
      <c r="AB10" s="24" t="s">
        <v>33</v>
      </c>
      <c r="AC10" s="24" t="s">
        <v>33</v>
      </c>
      <c r="AD10" s="24" t="s">
        <v>33</v>
      </c>
      <c r="AE10" s="24" t="s">
        <v>33</v>
      </c>
      <c r="AF10" s="24" t="s">
        <v>33</v>
      </c>
      <c r="AG10" s="24" t="s">
        <v>33</v>
      </c>
      <c r="AH10" s="25">
        <f>IF($A10="","",COUNTIF($C10:$AG10,"T"))</f>
      </c>
      <c r="AI10" s="25">
        <f>IF($A10="","",COUNTIF($C10:$AG10,"D"))</f>
      </c>
      <c r="AJ10" s="25">
        <f>IF($A10="","",COUNTIF($C10:$AG10,"F"))</f>
      </c>
      <c r="AK10" s="25">
        <f>IF($A10="","",COUNTIF($C10:$AG10,"DM"))</f>
      </c>
      <c r="AL10" s="25">
        <f>IF($A10="","",COUNTIF($C10:$AG10,"V"))</f>
      </c>
      <c r="AM10" s="25">
        <f>IF($A10="","",COUNTIF($C10:$AG10,"P"))</f>
      </c>
      <c r="AN10" s="25">
        <f>IF($A10="","",COUNTIF($C10:$AG10,"FI"))</f>
      </c>
      <c r="AO10" s="25">
        <f>IF($A10="","",COUNTIF($C10:$AG10,"LS"))</f>
      </c>
      <c r="AP10" s="25">
        <f>IF($A10="","",SUM(AH10:AO10))</f>
      </c>
      <c r="AQ10" s="25">
        <f>IF($A10="","",SUMIFS($C$8:$AG$8,$C10:$AG10,"T"))</f>
      </c>
      <c r="AR10" s="26">
        <f>IF($A10="","",IF(AP10&gt;Datos!$B$12,"Hay códigos en días fuera del mes",IF(AP10&lt;Datos!$B$12,IF(Datos!$B$12-AP10=1,"1 día sin código",Datos!$B$12-AP10&amp;" días sin código"),IF(AJ10&gt;SUMIFS($C$8:$AG$8,$C10:$AG10,"F"),"F en un día que no es feriado",""))))</f>
      </c>
    </row>
    <row r="11" ht="18" customHeight="1" spans="1:44" x14ac:dyDescent="0.25">
      <c r="A11" s="22" t="s">
        <v>48</v>
      </c>
      <c r="B11" s="23"/>
      <c r="C11" s="24" t="s">
        <v>33</v>
      </c>
      <c r="D11" s="24" t="s">
        <v>33</v>
      </c>
      <c r="E11" s="24" t="s">
        <v>33</v>
      </c>
      <c r="F11" s="24" t="s">
        <v>34</v>
      </c>
      <c r="G11" s="24" t="s">
        <v>33</v>
      </c>
      <c r="H11" s="24" t="s">
        <v>33</v>
      </c>
      <c r="I11" s="24" t="s">
        <v>33</v>
      </c>
      <c r="J11" s="24" t="s">
        <v>35</v>
      </c>
      <c r="K11" s="24" t="s">
        <v>33</v>
      </c>
      <c r="L11" s="24" t="s">
        <v>33</v>
      </c>
      <c r="M11" s="24" t="s">
        <v>34</v>
      </c>
      <c r="N11" s="24" t="s">
        <v>33</v>
      </c>
      <c r="O11" s="24" t="s">
        <v>33</v>
      </c>
      <c r="P11" s="24" t="s">
        <v>33</v>
      </c>
      <c r="Q11" s="24" t="s">
        <v>33</v>
      </c>
      <c r="R11" s="24" t="s">
        <v>33</v>
      </c>
      <c r="S11" s="24" t="s">
        <v>33</v>
      </c>
      <c r="T11" s="24" t="s">
        <v>34</v>
      </c>
      <c r="U11" s="24" t="s">
        <v>37</v>
      </c>
      <c r="V11" s="24" t="s">
        <v>37</v>
      </c>
      <c r="W11" s="24" t="s">
        <v>37</v>
      </c>
      <c r="X11" s="24" t="s">
        <v>37</v>
      </c>
      <c r="Y11" s="24" t="s">
        <v>37</v>
      </c>
      <c r="Z11" s="24" t="s">
        <v>37</v>
      </c>
      <c r="AA11" s="24" t="s">
        <v>37</v>
      </c>
      <c r="AB11" s="24" t="s">
        <v>37</v>
      </c>
      <c r="AC11" s="24" t="s">
        <v>37</v>
      </c>
      <c r="AD11" s="24" t="s">
        <v>37</v>
      </c>
      <c r="AE11" s="24" t="s">
        <v>37</v>
      </c>
      <c r="AF11" s="24" t="s">
        <v>37</v>
      </c>
      <c r="AG11" s="24" t="s">
        <v>37</v>
      </c>
      <c r="AH11" s="25">
        <f>IF($A11="","",COUNTIF($C11:$AG11,"T"))</f>
      </c>
      <c r="AI11" s="25">
        <f>IF($A11="","",COUNTIF($C11:$AG11,"D"))</f>
      </c>
      <c r="AJ11" s="25">
        <f>IF($A11="","",COUNTIF($C11:$AG11,"F"))</f>
      </c>
      <c r="AK11" s="25">
        <f>IF($A11="","",COUNTIF($C11:$AG11,"DM"))</f>
      </c>
      <c r="AL11" s="25">
        <f>IF($A11="","",COUNTIF($C11:$AG11,"V"))</f>
      </c>
      <c r="AM11" s="25">
        <f>IF($A11="","",COUNTIF($C11:$AG11,"P"))</f>
      </c>
      <c r="AN11" s="25">
        <f>IF($A11="","",COUNTIF($C11:$AG11,"FI"))</f>
      </c>
      <c r="AO11" s="25">
        <f>IF($A11="","",COUNTIF($C11:$AG11,"LS"))</f>
      </c>
      <c r="AP11" s="25">
        <f>IF($A11="","",SUM(AH11:AO11))</f>
      </c>
      <c r="AQ11" s="25">
        <f>IF($A11="","",SUMIFS($C$8:$AG$8,$C11:$AG11,"T"))</f>
      </c>
      <c r="AR11" s="26">
        <f>IF($A11="","",IF(AP11&gt;Datos!$B$12,"Hay códigos en días fuera del mes",IF(AP11&lt;Datos!$B$12,IF(Datos!$B$12-AP11=1,"1 día sin código",Datos!$B$12-AP11&amp;" días sin código"),IF(AJ11&gt;SUMIFS($C$8:$AG$8,$C11:$AG11,"F"),"F en un día que no es feriado",""))))</f>
      </c>
    </row>
    <row r="12" ht="18" customHeight="1" spans="1:44" x14ac:dyDescent="0.25">
      <c r="A12" s="22" t="s">
        <v>49</v>
      </c>
      <c r="B12" s="23"/>
      <c r="C12" s="24" t="s">
        <v>33</v>
      </c>
      <c r="D12" s="24" t="s">
        <v>33</v>
      </c>
      <c r="E12" s="24" t="s">
        <v>33</v>
      </c>
      <c r="F12" s="24" t="s">
        <v>34</v>
      </c>
      <c r="G12" s="24" t="s">
        <v>33</v>
      </c>
      <c r="H12" s="24" t="s">
        <v>38</v>
      </c>
      <c r="I12" s="24" t="s">
        <v>33</v>
      </c>
      <c r="J12" s="24" t="s">
        <v>35</v>
      </c>
      <c r="K12" s="24" t="s">
        <v>33</v>
      </c>
      <c r="L12" s="24" t="s">
        <v>33</v>
      </c>
      <c r="M12" s="24" t="s">
        <v>34</v>
      </c>
      <c r="N12" s="24" t="s">
        <v>33</v>
      </c>
      <c r="O12" s="24" t="s">
        <v>33</v>
      </c>
      <c r="P12" s="24" t="s">
        <v>33</v>
      </c>
      <c r="Q12" s="24" t="s">
        <v>33</v>
      </c>
      <c r="R12" s="24" t="s">
        <v>33</v>
      </c>
      <c r="S12" s="24" t="s">
        <v>33</v>
      </c>
      <c r="T12" s="24" t="s">
        <v>34</v>
      </c>
      <c r="U12" s="24" t="s">
        <v>33</v>
      </c>
      <c r="V12" s="24" t="s">
        <v>39</v>
      </c>
      <c r="W12" s="24" t="s">
        <v>33</v>
      </c>
      <c r="X12" s="24" t="s">
        <v>33</v>
      </c>
      <c r="Y12" s="24" t="s">
        <v>33</v>
      </c>
      <c r="Z12" s="24" t="s">
        <v>33</v>
      </c>
      <c r="AA12" s="24" t="s">
        <v>34</v>
      </c>
      <c r="AB12" s="24" t="s">
        <v>33</v>
      </c>
      <c r="AC12" s="24" t="s">
        <v>40</v>
      </c>
      <c r="AD12" s="24" t="s">
        <v>40</v>
      </c>
      <c r="AE12" s="24" t="s">
        <v>33</v>
      </c>
      <c r="AF12" s="24" t="s">
        <v>33</v>
      </c>
      <c r="AG12" s="24"/>
      <c r="AH12" s="25">
        <f>IF($A12="","",COUNTIF($C12:$AG12,"T"))</f>
      </c>
      <c r="AI12" s="25">
        <f>IF($A12="","",COUNTIF($C12:$AG12,"D"))</f>
      </c>
      <c r="AJ12" s="25">
        <f>IF($A12="","",COUNTIF($C12:$AG12,"F"))</f>
      </c>
      <c r="AK12" s="25">
        <f>IF($A12="","",COUNTIF($C12:$AG12,"DM"))</f>
      </c>
      <c r="AL12" s="25">
        <f>IF($A12="","",COUNTIF($C12:$AG12,"V"))</f>
      </c>
      <c r="AM12" s="25">
        <f>IF($A12="","",COUNTIF($C12:$AG12,"P"))</f>
      </c>
      <c r="AN12" s="25">
        <f>IF($A12="","",COUNTIF($C12:$AG12,"FI"))</f>
      </c>
      <c r="AO12" s="25">
        <f>IF($A12="","",COUNTIF($C12:$AG12,"LS"))</f>
      </c>
      <c r="AP12" s="25">
        <f>IF($A12="","",SUM(AH12:AO12))</f>
      </c>
      <c r="AQ12" s="25">
        <f>IF($A12="","",SUMIFS($C$8:$AG$8,$C12:$AG12,"T"))</f>
      </c>
      <c r="AR12" s="26">
        <f>IF($A12="","",IF(AP12&gt;Datos!$B$12,"Hay códigos en días fuera del mes",IF(AP12&lt;Datos!$B$12,IF(Datos!$B$12-AP12=1,"1 día sin código",Datos!$B$12-AP12&amp;" días sin código"),IF(AJ12&gt;SUMIFS($C$8:$AG$8,$C12:$AG12,"F"),"F en un día que no es feriado",""))))</f>
      </c>
    </row>
    <row r="13" ht="18" customHeight="1" spans="1:44" x14ac:dyDescent="0.25">
      <c r="A13" s="23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5">
        <f>IF($A13="","",COUNTIF($C13:$AG13,"T"))</f>
      </c>
      <c r="AI13" s="25">
        <f>IF($A13="","",COUNTIF($C13:$AG13,"D"))</f>
      </c>
      <c r="AJ13" s="25">
        <f>IF($A13="","",COUNTIF($C13:$AG13,"F"))</f>
      </c>
      <c r="AK13" s="25">
        <f>IF($A13="","",COUNTIF($C13:$AG13,"DM"))</f>
      </c>
      <c r="AL13" s="25">
        <f>IF($A13="","",COUNTIF($C13:$AG13,"V"))</f>
      </c>
      <c r="AM13" s="25">
        <f>IF($A13="","",COUNTIF($C13:$AG13,"P"))</f>
      </c>
      <c r="AN13" s="25">
        <f>IF($A13="","",COUNTIF($C13:$AG13,"FI"))</f>
      </c>
      <c r="AO13" s="25">
        <f>IF($A13="","",COUNTIF($C13:$AG13,"LS"))</f>
      </c>
      <c r="AP13" s="25">
        <f>IF($A13="","",SUM(AH13:AO13))</f>
      </c>
      <c r="AQ13" s="25">
        <f>IF($A13="","",SUMIFS($C$8:$AG$8,$C13:$AG13,"T"))</f>
      </c>
      <c r="AR13" s="26">
        <f>IF($A13="","",IF(AP13&gt;Datos!$B$12,"Hay códigos en días fuera del mes",IF(AP13&lt;Datos!$B$12,IF(Datos!$B$12-AP13=1,"1 día sin código",Datos!$B$12-AP13&amp;" días sin código"),IF(AJ13&gt;SUMIFS($C$8:$AG$8,$C13:$AG13,"F"),"F en un día que no es feriado",""))))</f>
      </c>
    </row>
    <row r="14" ht="18" customHeight="1" spans="1:44" x14ac:dyDescent="0.25">
      <c r="A14" s="23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5">
        <f>IF($A14="","",COUNTIF($C14:$AG14,"T"))</f>
      </c>
      <c r="AI14" s="25">
        <f>IF($A14="","",COUNTIF($C14:$AG14,"D"))</f>
      </c>
      <c r="AJ14" s="25">
        <f>IF($A14="","",COUNTIF($C14:$AG14,"F"))</f>
      </c>
      <c r="AK14" s="25">
        <f>IF($A14="","",COUNTIF($C14:$AG14,"DM"))</f>
      </c>
      <c r="AL14" s="25">
        <f>IF($A14="","",COUNTIF($C14:$AG14,"V"))</f>
      </c>
      <c r="AM14" s="25">
        <f>IF($A14="","",COUNTIF($C14:$AG14,"P"))</f>
      </c>
      <c r="AN14" s="25">
        <f>IF($A14="","",COUNTIF($C14:$AG14,"FI"))</f>
      </c>
      <c r="AO14" s="25">
        <f>IF($A14="","",COUNTIF($C14:$AG14,"LS"))</f>
      </c>
      <c r="AP14" s="25">
        <f>IF($A14="","",SUM(AH14:AO14))</f>
      </c>
      <c r="AQ14" s="25">
        <f>IF($A14="","",SUMIFS($C$8:$AG$8,$C14:$AG14,"T"))</f>
      </c>
      <c r="AR14" s="26">
        <f>IF($A14="","",IF(AP14&gt;Datos!$B$12,"Hay códigos en días fuera del mes",IF(AP14&lt;Datos!$B$12,IF(Datos!$B$12-AP14=1,"1 día sin código",Datos!$B$12-AP14&amp;" días sin código"),IF(AJ14&gt;SUMIFS($C$8:$AG$8,$C14:$AG14,"F"),"F en un día que no es feriado",""))))</f>
      </c>
    </row>
    <row r="15" ht="18" customHeight="1" spans="1:44" x14ac:dyDescent="0.25">
      <c r="A15" s="23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5">
        <f>IF($A15="","",COUNTIF($C15:$AG15,"T"))</f>
      </c>
      <c r="AI15" s="25">
        <f>IF($A15="","",COUNTIF($C15:$AG15,"D"))</f>
      </c>
      <c r="AJ15" s="25">
        <f>IF($A15="","",COUNTIF($C15:$AG15,"F"))</f>
      </c>
      <c r="AK15" s="25">
        <f>IF($A15="","",COUNTIF($C15:$AG15,"DM"))</f>
      </c>
      <c r="AL15" s="25">
        <f>IF($A15="","",COUNTIF($C15:$AG15,"V"))</f>
      </c>
      <c r="AM15" s="25">
        <f>IF($A15="","",COUNTIF($C15:$AG15,"P"))</f>
      </c>
      <c r="AN15" s="25">
        <f>IF($A15="","",COUNTIF($C15:$AG15,"FI"))</f>
      </c>
      <c r="AO15" s="25">
        <f>IF($A15="","",COUNTIF($C15:$AG15,"LS"))</f>
      </c>
      <c r="AP15" s="25">
        <f>IF($A15="","",SUM(AH15:AO15))</f>
      </c>
      <c r="AQ15" s="25">
        <f>IF($A15="","",SUMIFS($C$8:$AG$8,$C15:$AG15,"T"))</f>
      </c>
      <c r="AR15" s="26">
        <f>IF($A15="","",IF(AP15&gt;Datos!$B$12,"Hay códigos en días fuera del mes",IF(AP15&lt;Datos!$B$12,IF(Datos!$B$12-AP15=1,"1 día sin código",Datos!$B$12-AP15&amp;" días sin código"),IF(AJ15&gt;SUMIFS($C$8:$AG$8,$C15:$AG15,"F"),"F en un día que no es feriado",""))))</f>
      </c>
    </row>
    <row r="16" ht="18" customHeight="1" spans="1:44" x14ac:dyDescent="0.25">
      <c r="A16" s="23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5">
        <f>IF($A16="","",COUNTIF($C16:$AG16,"T"))</f>
      </c>
      <c r="AI16" s="25">
        <f>IF($A16="","",COUNTIF($C16:$AG16,"D"))</f>
      </c>
      <c r="AJ16" s="25">
        <f>IF($A16="","",COUNTIF($C16:$AG16,"F"))</f>
      </c>
      <c r="AK16" s="25">
        <f>IF($A16="","",COUNTIF($C16:$AG16,"DM"))</f>
      </c>
      <c r="AL16" s="25">
        <f>IF($A16="","",COUNTIF($C16:$AG16,"V"))</f>
      </c>
      <c r="AM16" s="25">
        <f>IF($A16="","",COUNTIF($C16:$AG16,"P"))</f>
      </c>
      <c r="AN16" s="25">
        <f>IF($A16="","",COUNTIF($C16:$AG16,"FI"))</f>
      </c>
      <c r="AO16" s="25">
        <f>IF($A16="","",COUNTIF($C16:$AG16,"LS"))</f>
      </c>
      <c r="AP16" s="25">
        <f>IF($A16="","",SUM(AH16:AO16))</f>
      </c>
      <c r="AQ16" s="25">
        <f>IF($A16="","",SUMIFS($C$8:$AG$8,$C16:$AG16,"T"))</f>
      </c>
      <c r="AR16" s="26">
        <f>IF($A16="","",IF(AP16&gt;Datos!$B$12,"Hay códigos en días fuera del mes",IF(AP16&lt;Datos!$B$12,IF(Datos!$B$12-AP16=1,"1 día sin código",Datos!$B$12-AP16&amp;" días sin código"),IF(AJ16&gt;SUMIFS($C$8:$AG$8,$C16:$AG16,"F"),"F en un día que no es feriado",""))))</f>
      </c>
    </row>
    <row r="17" ht="18" customHeight="1" spans="1:44" x14ac:dyDescent="0.25">
      <c r="A17" s="23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5">
        <f>IF($A17="","",COUNTIF($C17:$AG17,"T"))</f>
      </c>
      <c r="AI17" s="25">
        <f>IF($A17="","",COUNTIF($C17:$AG17,"D"))</f>
      </c>
      <c r="AJ17" s="25">
        <f>IF($A17="","",COUNTIF($C17:$AG17,"F"))</f>
      </c>
      <c r="AK17" s="25">
        <f>IF($A17="","",COUNTIF($C17:$AG17,"DM"))</f>
      </c>
      <c r="AL17" s="25">
        <f>IF($A17="","",COUNTIF($C17:$AG17,"V"))</f>
      </c>
      <c r="AM17" s="25">
        <f>IF($A17="","",COUNTIF($C17:$AG17,"P"))</f>
      </c>
      <c r="AN17" s="25">
        <f>IF($A17="","",COUNTIF($C17:$AG17,"FI"))</f>
      </c>
      <c r="AO17" s="25">
        <f>IF($A17="","",COUNTIF($C17:$AG17,"LS"))</f>
      </c>
      <c r="AP17" s="25">
        <f>IF($A17="","",SUM(AH17:AO17))</f>
      </c>
      <c r="AQ17" s="25">
        <f>IF($A17="","",SUMIFS($C$8:$AG$8,$C17:$AG17,"T"))</f>
      </c>
      <c r="AR17" s="26">
        <f>IF($A17="","",IF(AP17&gt;Datos!$B$12,"Hay códigos en días fuera del mes",IF(AP17&lt;Datos!$B$12,IF(Datos!$B$12-AP17=1,"1 día sin código",Datos!$B$12-AP17&amp;" días sin código"),IF(AJ17&gt;SUMIFS($C$8:$AG$8,$C17:$AG17,"F"),"F en un día que no es feriado",""))))</f>
      </c>
    </row>
    <row r="18" ht="18" customHeight="1" spans="1:44" x14ac:dyDescent="0.25">
      <c r="A18" s="23"/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5">
        <f>IF($A18="","",COUNTIF($C18:$AG18,"T"))</f>
      </c>
      <c r="AI18" s="25">
        <f>IF($A18="","",COUNTIF($C18:$AG18,"D"))</f>
      </c>
      <c r="AJ18" s="25">
        <f>IF($A18="","",COUNTIF($C18:$AG18,"F"))</f>
      </c>
      <c r="AK18" s="25">
        <f>IF($A18="","",COUNTIF($C18:$AG18,"DM"))</f>
      </c>
      <c r="AL18" s="25">
        <f>IF($A18="","",COUNTIF($C18:$AG18,"V"))</f>
      </c>
      <c r="AM18" s="25">
        <f>IF($A18="","",COUNTIF($C18:$AG18,"P"))</f>
      </c>
      <c r="AN18" s="25">
        <f>IF($A18="","",COUNTIF($C18:$AG18,"FI"))</f>
      </c>
      <c r="AO18" s="25">
        <f>IF($A18="","",COUNTIF($C18:$AG18,"LS"))</f>
      </c>
      <c r="AP18" s="25">
        <f>IF($A18="","",SUM(AH18:AO18))</f>
      </c>
      <c r="AQ18" s="25">
        <f>IF($A18="","",SUMIFS($C$8:$AG$8,$C18:$AG18,"T"))</f>
      </c>
      <c r="AR18" s="26">
        <f>IF($A18="","",IF(AP18&gt;Datos!$B$12,"Hay códigos en días fuera del mes",IF(AP18&lt;Datos!$B$12,IF(Datos!$B$12-AP18=1,"1 día sin código",Datos!$B$12-AP18&amp;" días sin código"),IF(AJ18&gt;SUMIFS($C$8:$AG$8,$C18:$AG18,"F"),"F en un día que no es feriado",""))))</f>
      </c>
    </row>
    <row r="19" ht="18" customHeight="1" spans="1:44" x14ac:dyDescent="0.25">
      <c r="A19" s="23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5">
        <f>IF($A19="","",COUNTIF($C19:$AG19,"T"))</f>
      </c>
      <c r="AI19" s="25">
        <f>IF($A19="","",COUNTIF($C19:$AG19,"D"))</f>
      </c>
      <c r="AJ19" s="25">
        <f>IF($A19="","",COUNTIF($C19:$AG19,"F"))</f>
      </c>
      <c r="AK19" s="25">
        <f>IF($A19="","",COUNTIF($C19:$AG19,"DM"))</f>
      </c>
      <c r="AL19" s="25">
        <f>IF($A19="","",COUNTIF($C19:$AG19,"V"))</f>
      </c>
      <c r="AM19" s="25">
        <f>IF($A19="","",COUNTIF($C19:$AG19,"P"))</f>
      </c>
      <c r="AN19" s="25">
        <f>IF($A19="","",COUNTIF($C19:$AG19,"FI"))</f>
      </c>
      <c r="AO19" s="25">
        <f>IF($A19="","",COUNTIF($C19:$AG19,"LS"))</f>
      </c>
      <c r="AP19" s="25">
        <f>IF($A19="","",SUM(AH19:AO19))</f>
      </c>
      <c r="AQ19" s="25">
        <f>IF($A19="","",SUMIFS($C$8:$AG$8,$C19:$AG19,"T"))</f>
      </c>
      <c r="AR19" s="26">
        <f>IF($A19="","",IF(AP19&gt;Datos!$B$12,"Hay códigos en días fuera del mes",IF(AP19&lt;Datos!$B$12,IF(Datos!$B$12-AP19=1,"1 día sin código",Datos!$B$12-AP19&amp;" días sin código"),IF(AJ19&gt;SUMIFS($C$8:$AG$8,$C19:$AG19,"F"),"F en un día que no es feriado",""))))</f>
      </c>
    </row>
    <row r="20" ht="18" customHeight="1" spans="1:44" x14ac:dyDescent="0.25">
      <c r="A20" s="23"/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5">
        <f>IF($A20="","",COUNTIF($C20:$AG20,"T"))</f>
      </c>
      <c r="AI20" s="25">
        <f>IF($A20="","",COUNTIF($C20:$AG20,"D"))</f>
      </c>
      <c r="AJ20" s="25">
        <f>IF($A20="","",COUNTIF($C20:$AG20,"F"))</f>
      </c>
      <c r="AK20" s="25">
        <f>IF($A20="","",COUNTIF($C20:$AG20,"DM"))</f>
      </c>
      <c r="AL20" s="25">
        <f>IF($A20="","",COUNTIF($C20:$AG20,"V"))</f>
      </c>
      <c r="AM20" s="25">
        <f>IF($A20="","",COUNTIF($C20:$AG20,"P"))</f>
      </c>
      <c r="AN20" s="25">
        <f>IF($A20="","",COUNTIF($C20:$AG20,"FI"))</f>
      </c>
      <c r="AO20" s="25">
        <f>IF($A20="","",COUNTIF($C20:$AG20,"LS"))</f>
      </c>
      <c r="AP20" s="25">
        <f>IF($A20="","",SUM(AH20:AO20))</f>
      </c>
      <c r="AQ20" s="25">
        <f>IF($A20="","",SUMIFS($C$8:$AG$8,$C20:$AG20,"T"))</f>
      </c>
      <c r="AR20" s="26">
        <f>IF($A20="","",IF(AP20&gt;Datos!$B$12,"Hay códigos en días fuera del mes",IF(AP20&lt;Datos!$B$12,IF(Datos!$B$12-AP20=1,"1 día sin código",Datos!$B$12-AP20&amp;" días sin código"),IF(AJ20&gt;SUMIFS($C$8:$AG$8,$C20:$AG20,"F"),"F en un día que no es feriado",""))))</f>
      </c>
    </row>
    <row r="21" ht="18" customHeight="1" spans="1:44" x14ac:dyDescent="0.25">
      <c r="A21" s="23"/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5">
        <f>IF($A21="","",COUNTIF($C21:$AG21,"T"))</f>
      </c>
      <c r="AI21" s="25">
        <f>IF($A21="","",COUNTIF($C21:$AG21,"D"))</f>
      </c>
      <c r="AJ21" s="25">
        <f>IF($A21="","",COUNTIF($C21:$AG21,"F"))</f>
      </c>
      <c r="AK21" s="25">
        <f>IF($A21="","",COUNTIF($C21:$AG21,"DM"))</f>
      </c>
      <c r="AL21" s="25">
        <f>IF($A21="","",COUNTIF($C21:$AG21,"V"))</f>
      </c>
      <c r="AM21" s="25">
        <f>IF($A21="","",COUNTIF($C21:$AG21,"P"))</f>
      </c>
      <c r="AN21" s="25">
        <f>IF($A21="","",COUNTIF($C21:$AG21,"FI"))</f>
      </c>
      <c r="AO21" s="25">
        <f>IF($A21="","",COUNTIF($C21:$AG21,"LS"))</f>
      </c>
      <c r="AP21" s="25">
        <f>IF($A21="","",SUM(AH21:AO21))</f>
      </c>
      <c r="AQ21" s="25">
        <f>IF($A21="","",SUMIFS($C$8:$AG$8,$C21:$AG21,"T"))</f>
      </c>
      <c r="AR21" s="26">
        <f>IF($A21="","",IF(AP21&gt;Datos!$B$12,"Hay códigos en días fuera del mes",IF(AP21&lt;Datos!$B$12,IF(Datos!$B$12-AP21=1,"1 día sin código",Datos!$B$12-AP21&amp;" días sin código"),IF(AJ21&gt;SUMIFS($C$8:$AG$8,$C21:$AG21,"F"),"F en un día que no es feriado",""))))</f>
      </c>
    </row>
    <row r="22" ht="18" customHeight="1" spans="1:44" x14ac:dyDescent="0.25">
      <c r="A22" s="23"/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5">
        <f>IF($A22="","",COUNTIF($C22:$AG22,"T"))</f>
      </c>
      <c r="AI22" s="25">
        <f>IF($A22="","",COUNTIF($C22:$AG22,"D"))</f>
      </c>
      <c r="AJ22" s="25">
        <f>IF($A22="","",COUNTIF($C22:$AG22,"F"))</f>
      </c>
      <c r="AK22" s="25">
        <f>IF($A22="","",COUNTIF($C22:$AG22,"DM"))</f>
      </c>
      <c r="AL22" s="25">
        <f>IF($A22="","",COUNTIF($C22:$AG22,"V"))</f>
      </c>
      <c r="AM22" s="25">
        <f>IF($A22="","",COUNTIF($C22:$AG22,"P"))</f>
      </c>
      <c r="AN22" s="25">
        <f>IF($A22="","",COUNTIF($C22:$AG22,"FI"))</f>
      </c>
      <c r="AO22" s="25">
        <f>IF($A22="","",COUNTIF($C22:$AG22,"LS"))</f>
      </c>
      <c r="AP22" s="25">
        <f>IF($A22="","",SUM(AH22:AO22))</f>
      </c>
      <c r="AQ22" s="25">
        <f>IF($A22="","",SUMIFS($C$8:$AG$8,$C22:$AG22,"T"))</f>
      </c>
      <c r="AR22" s="26">
        <f>IF($A22="","",IF(AP22&gt;Datos!$B$12,"Hay códigos en días fuera del mes",IF(AP22&lt;Datos!$B$12,IF(Datos!$B$12-AP22=1,"1 día sin código",Datos!$B$12-AP22&amp;" días sin código"),IF(AJ22&gt;SUMIFS($C$8:$AG$8,$C22:$AG22,"F"),"F en un día que no es feriado",""))))</f>
      </c>
    </row>
    <row r="23" ht="18" customHeight="1" spans="1:44" x14ac:dyDescent="0.25">
      <c r="A23" s="23"/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5">
        <f>IF($A23="","",COUNTIF($C23:$AG23,"T"))</f>
      </c>
      <c r="AI23" s="25">
        <f>IF($A23="","",COUNTIF($C23:$AG23,"D"))</f>
      </c>
      <c r="AJ23" s="25">
        <f>IF($A23="","",COUNTIF($C23:$AG23,"F"))</f>
      </c>
      <c r="AK23" s="25">
        <f>IF($A23="","",COUNTIF($C23:$AG23,"DM"))</f>
      </c>
      <c r="AL23" s="25">
        <f>IF($A23="","",COUNTIF($C23:$AG23,"V"))</f>
      </c>
      <c r="AM23" s="25">
        <f>IF($A23="","",COUNTIF($C23:$AG23,"P"))</f>
      </c>
      <c r="AN23" s="25">
        <f>IF($A23="","",COUNTIF($C23:$AG23,"FI"))</f>
      </c>
      <c r="AO23" s="25">
        <f>IF($A23="","",COUNTIF($C23:$AG23,"LS"))</f>
      </c>
      <c r="AP23" s="25">
        <f>IF($A23="","",SUM(AH23:AO23))</f>
      </c>
      <c r="AQ23" s="25">
        <f>IF($A23="","",SUMIFS($C$8:$AG$8,$C23:$AG23,"T"))</f>
      </c>
      <c r="AR23" s="26">
        <f>IF($A23="","",IF(AP23&gt;Datos!$B$12,"Hay códigos en días fuera del mes",IF(AP23&lt;Datos!$B$12,IF(Datos!$B$12-AP23=1,"1 día sin código",Datos!$B$12-AP23&amp;" días sin código"),IF(AJ23&gt;SUMIFS($C$8:$AG$8,$C23:$AG23,"F"),"F en un día que no es feriado",""))))</f>
      </c>
    </row>
    <row r="24" ht="18" customHeight="1" spans="1:44" x14ac:dyDescent="0.25">
      <c r="A24" s="23"/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5">
        <f>IF($A24="","",COUNTIF($C24:$AG24,"T"))</f>
      </c>
      <c r="AI24" s="25">
        <f>IF($A24="","",COUNTIF($C24:$AG24,"D"))</f>
      </c>
      <c r="AJ24" s="25">
        <f>IF($A24="","",COUNTIF($C24:$AG24,"F"))</f>
      </c>
      <c r="AK24" s="25">
        <f>IF($A24="","",COUNTIF($C24:$AG24,"DM"))</f>
      </c>
      <c r="AL24" s="25">
        <f>IF($A24="","",COUNTIF($C24:$AG24,"V"))</f>
      </c>
      <c r="AM24" s="25">
        <f>IF($A24="","",COUNTIF($C24:$AG24,"P"))</f>
      </c>
      <c r="AN24" s="25">
        <f>IF($A24="","",COUNTIF($C24:$AG24,"FI"))</f>
      </c>
      <c r="AO24" s="25">
        <f>IF($A24="","",COUNTIF($C24:$AG24,"LS"))</f>
      </c>
      <c r="AP24" s="25">
        <f>IF($A24="","",SUM(AH24:AO24))</f>
      </c>
      <c r="AQ24" s="25">
        <f>IF($A24="","",SUMIFS($C$8:$AG$8,$C24:$AG24,"T"))</f>
      </c>
      <c r="AR24" s="26">
        <f>IF($A24="","",IF(AP24&gt;Datos!$B$12,"Hay códigos en días fuera del mes",IF(AP24&lt;Datos!$B$12,IF(Datos!$B$12-AP24=1,"1 día sin código",Datos!$B$12-AP24&amp;" días sin código"),IF(AJ24&gt;SUMIFS($C$8:$AG$8,$C24:$AG24,"F"),"F en un día que no es feriado",""))))</f>
      </c>
    </row>
    <row r="25" ht="18" customHeight="1" spans="1:44" x14ac:dyDescent="0.25">
      <c r="A25" s="23"/>
      <c r="B25" s="23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5">
        <f>IF($A25="","",COUNTIF($C25:$AG25,"T"))</f>
      </c>
      <c r="AI25" s="25">
        <f>IF($A25="","",COUNTIF($C25:$AG25,"D"))</f>
      </c>
      <c r="AJ25" s="25">
        <f>IF($A25="","",COUNTIF($C25:$AG25,"F"))</f>
      </c>
      <c r="AK25" s="25">
        <f>IF($A25="","",COUNTIF($C25:$AG25,"DM"))</f>
      </c>
      <c r="AL25" s="25">
        <f>IF($A25="","",COUNTIF($C25:$AG25,"V"))</f>
      </c>
      <c r="AM25" s="25">
        <f>IF($A25="","",COUNTIF($C25:$AG25,"P"))</f>
      </c>
      <c r="AN25" s="25">
        <f>IF($A25="","",COUNTIF($C25:$AG25,"FI"))</f>
      </c>
      <c r="AO25" s="25">
        <f>IF($A25="","",COUNTIF($C25:$AG25,"LS"))</f>
      </c>
      <c r="AP25" s="25">
        <f>IF($A25="","",SUM(AH25:AO25))</f>
      </c>
      <c r="AQ25" s="25">
        <f>IF($A25="","",SUMIFS($C$8:$AG$8,$C25:$AG25,"T"))</f>
      </c>
      <c r="AR25" s="26">
        <f>IF($A25="","",IF(AP25&gt;Datos!$B$12,"Hay códigos en días fuera del mes",IF(AP25&lt;Datos!$B$12,IF(Datos!$B$12-AP25=1,"1 día sin código",Datos!$B$12-AP25&amp;" días sin código"),IF(AJ25&gt;SUMIFS($C$8:$AG$8,$C25:$AG25,"F"),"F en un día que no es feriado",""))))</f>
      </c>
    </row>
    <row r="26" ht="18" customHeight="1" spans="1:44" x14ac:dyDescent="0.25">
      <c r="A26" s="23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5">
        <f>IF($A26="","",COUNTIF($C26:$AG26,"T"))</f>
      </c>
      <c r="AI26" s="25">
        <f>IF($A26="","",COUNTIF($C26:$AG26,"D"))</f>
      </c>
      <c r="AJ26" s="25">
        <f>IF($A26="","",COUNTIF($C26:$AG26,"F"))</f>
      </c>
      <c r="AK26" s="25">
        <f>IF($A26="","",COUNTIF($C26:$AG26,"DM"))</f>
      </c>
      <c r="AL26" s="25">
        <f>IF($A26="","",COUNTIF($C26:$AG26,"V"))</f>
      </c>
      <c r="AM26" s="25">
        <f>IF($A26="","",COUNTIF($C26:$AG26,"P"))</f>
      </c>
      <c r="AN26" s="25">
        <f>IF($A26="","",COUNTIF($C26:$AG26,"FI"))</f>
      </c>
      <c r="AO26" s="25">
        <f>IF($A26="","",COUNTIF($C26:$AG26,"LS"))</f>
      </c>
      <c r="AP26" s="25">
        <f>IF($A26="","",SUM(AH26:AO26))</f>
      </c>
      <c r="AQ26" s="25">
        <f>IF($A26="","",SUMIFS($C$8:$AG$8,$C26:$AG26,"T"))</f>
      </c>
      <c r="AR26" s="26">
        <f>IF($A26="","",IF(AP26&gt;Datos!$B$12,"Hay códigos en días fuera del mes",IF(AP26&lt;Datos!$B$12,IF(Datos!$B$12-AP26=1,"1 día sin código",Datos!$B$12-AP26&amp;" días sin código"),IF(AJ26&gt;SUMIFS($C$8:$AG$8,$C26:$AG26,"F"),"F en un día que no es feriado",""))))</f>
      </c>
    </row>
    <row r="27" ht="18" customHeight="1" spans="1:44" x14ac:dyDescent="0.25">
      <c r="A27" s="23"/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5">
        <f>IF($A27="","",COUNTIF($C27:$AG27,"T"))</f>
      </c>
      <c r="AI27" s="25">
        <f>IF($A27="","",COUNTIF($C27:$AG27,"D"))</f>
      </c>
      <c r="AJ27" s="25">
        <f>IF($A27="","",COUNTIF($C27:$AG27,"F"))</f>
      </c>
      <c r="AK27" s="25">
        <f>IF($A27="","",COUNTIF($C27:$AG27,"DM"))</f>
      </c>
      <c r="AL27" s="25">
        <f>IF($A27="","",COUNTIF($C27:$AG27,"V"))</f>
      </c>
      <c r="AM27" s="25">
        <f>IF($A27="","",COUNTIF($C27:$AG27,"P"))</f>
      </c>
      <c r="AN27" s="25">
        <f>IF($A27="","",COUNTIF($C27:$AG27,"FI"))</f>
      </c>
      <c r="AO27" s="25">
        <f>IF($A27="","",COUNTIF($C27:$AG27,"LS"))</f>
      </c>
      <c r="AP27" s="25">
        <f>IF($A27="","",SUM(AH27:AO27))</f>
      </c>
      <c r="AQ27" s="25">
        <f>IF($A27="","",SUMIFS($C$8:$AG$8,$C27:$AG27,"T"))</f>
      </c>
      <c r="AR27" s="26">
        <f>IF($A27="","",IF(AP27&gt;Datos!$B$12,"Hay códigos en días fuera del mes",IF(AP27&lt;Datos!$B$12,IF(Datos!$B$12-AP27=1,"1 día sin código",Datos!$B$12-AP27&amp;" días sin código"),IF(AJ27&gt;SUMIFS($C$8:$AG$8,$C27:$AG27,"F"),"F en un día que no es feriado",""))))</f>
      </c>
    </row>
    <row r="28" ht="18" customHeight="1" spans="1:44" x14ac:dyDescent="0.25">
      <c r="A28" s="23"/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5">
        <f>IF($A28="","",COUNTIF($C28:$AG28,"T"))</f>
      </c>
      <c r="AI28" s="25">
        <f>IF($A28="","",COUNTIF($C28:$AG28,"D"))</f>
      </c>
      <c r="AJ28" s="25">
        <f>IF($A28="","",COUNTIF($C28:$AG28,"F"))</f>
      </c>
      <c r="AK28" s="25">
        <f>IF($A28="","",COUNTIF($C28:$AG28,"DM"))</f>
      </c>
      <c r="AL28" s="25">
        <f>IF($A28="","",COUNTIF($C28:$AG28,"V"))</f>
      </c>
      <c r="AM28" s="25">
        <f>IF($A28="","",COUNTIF($C28:$AG28,"P"))</f>
      </c>
      <c r="AN28" s="25">
        <f>IF($A28="","",COUNTIF($C28:$AG28,"FI"))</f>
      </c>
      <c r="AO28" s="25">
        <f>IF($A28="","",COUNTIF($C28:$AG28,"LS"))</f>
      </c>
      <c r="AP28" s="25">
        <f>IF($A28="","",SUM(AH28:AO28))</f>
      </c>
      <c r="AQ28" s="25">
        <f>IF($A28="","",SUMIFS($C$8:$AG$8,$C28:$AG28,"T"))</f>
      </c>
      <c r="AR28" s="26">
        <f>IF($A28="","",IF(AP28&gt;Datos!$B$12,"Hay códigos en días fuera del mes",IF(AP28&lt;Datos!$B$12,IF(Datos!$B$12-AP28=1,"1 día sin código",Datos!$B$12-AP28&amp;" días sin código"),IF(AJ28&gt;SUMIFS($C$8:$AG$8,$C28:$AG28,"F"),"F en un día que no es feriado",""))))</f>
      </c>
    </row>
    <row r="29" ht="18" customHeight="1" spans="1:44" x14ac:dyDescent="0.25">
      <c r="A29" s="23"/>
      <c r="B29" s="23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5">
        <f>IF($A29="","",COUNTIF($C29:$AG29,"T"))</f>
      </c>
      <c r="AI29" s="25">
        <f>IF($A29="","",COUNTIF($C29:$AG29,"D"))</f>
      </c>
      <c r="AJ29" s="25">
        <f>IF($A29="","",COUNTIF($C29:$AG29,"F"))</f>
      </c>
      <c r="AK29" s="25">
        <f>IF($A29="","",COUNTIF($C29:$AG29,"DM"))</f>
      </c>
      <c r="AL29" s="25">
        <f>IF($A29="","",COUNTIF($C29:$AG29,"V"))</f>
      </c>
      <c r="AM29" s="25">
        <f>IF($A29="","",COUNTIF($C29:$AG29,"P"))</f>
      </c>
      <c r="AN29" s="25">
        <f>IF($A29="","",COUNTIF($C29:$AG29,"FI"))</f>
      </c>
      <c r="AO29" s="25">
        <f>IF($A29="","",COUNTIF($C29:$AG29,"LS"))</f>
      </c>
      <c r="AP29" s="25">
        <f>IF($A29="","",SUM(AH29:AO29))</f>
      </c>
      <c r="AQ29" s="25">
        <f>IF($A29="","",SUMIFS($C$8:$AG$8,$C29:$AG29,"T"))</f>
      </c>
      <c r="AR29" s="26">
        <f>IF($A29="","",IF(AP29&gt;Datos!$B$12,"Hay códigos en días fuera del mes",IF(AP29&lt;Datos!$B$12,IF(Datos!$B$12-AP29=1,"1 día sin código",Datos!$B$12-AP29&amp;" días sin código"),IF(AJ29&gt;SUMIFS($C$8:$AG$8,$C29:$AG29,"F"),"F en un día que no es feriado",""))))</f>
      </c>
    </row>
    <row r="30" ht="18" customHeight="1" spans="1:44" x14ac:dyDescent="0.25">
      <c r="A30" s="23"/>
      <c r="B30" s="23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5">
        <f>IF($A30="","",COUNTIF($C30:$AG30,"T"))</f>
      </c>
      <c r="AI30" s="25">
        <f>IF($A30="","",COUNTIF($C30:$AG30,"D"))</f>
      </c>
      <c r="AJ30" s="25">
        <f>IF($A30="","",COUNTIF($C30:$AG30,"F"))</f>
      </c>
      <c r="AK30" s="25">
        <f>IF($A30="","",COUNTIF($C30:$AG30,"DM"))</f>
      </c>
      <c r="AL30" s="25">
        <f>IF($A30="","",COUNTIF($C30:$AG30,"V"))</f>
      </c>
      <c r="AM30" s="25">
        <f>IF($A30="","",COUNTIF($C30:$AG30,"P"))</f>
      </c>
      <c r="AN30" s="25">
        <f>IF($A30="","",COUNTIF($C30:$AG30,"FI"))</f>
      </c>
      <c r="AO30" s="25">
        <f>IF($A30="","",COUNTIF($C30:$AG30,"LS"))</f>
      </c>
      <c r="AP30" s="25">
        <f>IF($A30="","",SUM(AH30:AO30))</f>
      </c>
      <c r="AQ30" s="25">
        <f>IF($A30="","",SUMIFS($C$8:$AG$8,$C30:$AG30,"T"))</f>
      </c>
      <c r="AR30" s="26">
        <f>IF($A30="","",IF(AP30&gt;Datos!$B$12,"Hay códigos en días fuera del mes",IF(AP30&lt;Datos!$B$12,IF(Datos!$B$12-AP30=1,"1 día sin código",Datos!$B$12-AP30&amp;" días sin código"),IF(AJ30&gt;SUMIFS($C$8:$AG$8,$C30:$AG30,"F"),"F en un día que no es feriado",""))))</f>
      </c>
    </row>
    <row r="31" ht="18" customHeight="1" spans="1:44" x14ac:dyDescent="0.25">
      <c r="A31" s="23"/>
      <c r="B31" s="23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5">
        <f>IF($A31="","",COUNTIF($C31:$AG31,"T"))</f>
      </c>
      <c r="AI31" s="25">
        <f>IF($A31="","",COUNTIF($C31:$AG31,"D"))</f>
      </c>
      <c r="AJ31" s="25">
        <f>IF($A31="","",COUNTIF($C31:$AG31,"F"))</f>
      </c>
      <c r="AK31" s="25">
        <f>IF($A31="","",COUNTIF($C31:$AG31,"DM"))</f>
      </c>
      <c r="AL31" s="25">
        <f>IF($A31="","",COUNTIF($C31:$AG31,"V"))</f>
      </c>
      <c r="AM31" s="25">
        <f>IF($A31="","",COUNTIF($C31:$AG31,"P"))</f>
      </c>
      <c r="AN31" s="25">
        <f>IF($A31="","",COUNTIF($C31:$AG31,"FI"))</f>
      </c>
      <c r="AO31" s="25">
        <f>IF($A31="","",COUNTIF($C31:$AG31,"LS"))</f>
      </c>
      <c r="AP31" s="25">
        <f>IF($A31="","",SUM(AH31:AO31))</f>
      </c>
      <c r="AQ31" s="25">
        <f>IF($A31="","",SUMIFS($C$8:$AG$8,$C31:$AG31,"T"))</f>
      </c>
      <c r="AR31" s="26">
        <f>IF($A31="","",IF(AP31&gt;Datos!$B$12,"Hay códigos en días fuera del mes",IF(AP31&lt;Datos!$B$12,IF(Datos!$B$12-AP31=1,"1 día sin código",Datos!$B$12-AP31&amp;" días sin código"),IF(AJ31&gt;SUMIFS($C$8:$AG$8,$C31:$AG31,"F"),"F en un día que no es feriado",""))))</f>
      </c>
    </row>
    <row r="32" ht="18" customHeight="1" spans="1:44" x14ac:dyDescent="0.25">
      <c r="A32" s="23"/>
      <c r="B32" s="23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5">
        <f>IF($A32="","",COUNTIF($C32:$AG32,"T"))</f>
      </c>
      <c r="AI32" s="25">
        <f>IF($A32="","",COUNTIF($C32:$AG32,"D"))</f>
      </c>
      <c r="AJ32" s="25">
        <f>IF($A32="","",COUNTIF($C32:$AG32,"F"))</f>
      </c>
      <c r="AK32" s="25">
        <f>IF($A32="","",COUNTIF($C32:$AG32,"DM"))</f>
      </c>
      <c r="AL32" s="25">
        <f>IF($A32="","",COUNTIF($C32:$AG32,"V"))</f>
      </c>
      <c r="AM32" s="25">
        <f>IF($A32="","",COUNTIF($C32:$AG32,"P"))</f>
      </c>
      <c r="AN32" s="25">
        <f>IF($A32="","",COUNTIF($C32:$AG32,"FI"))</f>
      </c>
      <c r="AO32" s="25">
        <f>IF($A32="","",COUNTIF($C32:$AG32,"LS"))</f>
      </c>
      <c r="AP32" s="25">
        <f>IF($A32="","",SUM(AH32:AO32))</f>
      </c>
      <c r="AQ32" s="25">
        <f>IF($A32="","",SUMIFS($C$8:$AG$8,$C32:$AG32,"T"))</f>
      </c>
      <c r="AR32" s="26">
        <f>IF($A32="","",IF(AP32&gt;Datos!$B$12,"Hay códigos en días fuera del mes",IF(AP32&lt;Datos!$B$12,IF(Datos!$B$12-AP32=1,"1 día sin código",Datos!$B$12-AP32&amp;" días sin código"),IF(AJ32&gt;SUMIFS($C$8:$AG$8,$C32:$AG32,"F"),"F en un día que no es feriado",""))))</f>
      </c>
    </row>
    <row r="33" ht="18" customHeight="1" spans="1:44" x14ac:dyDescent="0.25">
      <c r="A33" s="23"/>
      <c r="B33" s="23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5">
        <f>IF($A33="","",COUNTIF($C33:$AG33,"T"))</f>
      </c>
      <c r="AI33" s="25">
        <f>IF($A33="","",COUNTIF($C33:$AG33,"D"))</f>
      </c>
      <c r="AJ33" s="25">
        <f>IF($A33="","",COUNTIF($C33:$AG33,"F"))</f>
      </c>
      <c r="AK33" s="25">
        <f>IF($A33="","",COUNTIF($C33:$AG33,"DM"))</f>
      </c>
      <c r="AL33" s="25">
        <f>IF($A33="","",COUNTIF($C33:$AG33,"V"))</f>
      </c>
      <c r="AM33" s="25">
        <f>IF($A33="","",COUNTIF($C33:$AG33,"P"))</f>
      </c>
      <c r="AN33" s="25">
        <f>IF($A33="","",COUNTIF($C33:$AG33,"FI"))</f>
      </c>
      <c r="AO33" s="25">
        <f>IF($A33="","",COUNTIF($C33:$AG33,"LS"))</f>
      </c>
      <c r="AP33" s="25">
        <f>IF($A33="","",SUM(AH33:AO33))</f>
      </c>
      <c r="AQ33" s="25">
        <f>IF($A33="","",SUMIFS($C$8:$AG$8,$C33:$AG33,"T"))</f>
      </c>
      <c r="AR33" s="26">
        <f>IF($A33="","",IF(AP33&gt;Datos!$B$12,"Hay códigos en días fuera del mes",IF(AP33&lt;Datos!$B$12,IF(Datos!$B$12-AP33=1,"1 día sin código",Datos!$B$12-AP33&amp;" días sin código"),IF(AJ33&gt;SUMIFS($C$8:$AG$8,$C33:$AG33,"F"),"F en un día que no es feriado",""))))</f>
      </c>
    </row>
    <row r="34" ht="18" customHeight="1" spans="1:44" x14ac:dyDescent="0.25">
      <c r="A34" s="23"/>
      <c r="B34" s="23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5">
        <f>IF($A34="","",COUNTIF($C34:$AG34,"T"))</f>
      </c>
      <c r="AI34" s="25">
        <f>IF($A34="","",COUNTIF($C34:$AG34,"D"))</f>
      </c>
      <c r="AJ34" s="25">
        <f>IF($A34="","",COUNTIF($C34:$AG34,"F"))</f>
      </c>
      <c r="AK34" s="25">
        <f>IF($A34="","",COUNTIF($C34:$AG34,"DM"))</f>
      </c>
      <c r="AL34" s="25">
        <f>IF($A34="","",COUNTIF($C34:$AG34,"V"))</f>
      </c>
      <c r="AM34" s="25">
        <f>IF($A34="","",COUNTIF($C34:$AG34,"P"))</f>
      </c>
      <c r="AN34" s="25">
        <f>IF($A34="","",COUNTIF($C34:$AG34,"FI"))</f>
      </c>
      <c r="AO34" s="25">
        <f>IF($A34="","",COUNTIF($C34:$AG34,"LS"))</f>
      </c>
      <c r="AP34" s="25">
        <f>IF($A34="","",SUM(AH34:AO34))</f>
      </c>
      <c r="AQ34" s="25">
        <f>IF($A34="","",SUMIFS($C$8:$AG$8,$C34:$AG34,"T"))</f>
      </c>
      <c r="AR34" s="26">
        <f>IF($A34="","",IF(AP34&gt;Datos!$B$12,"Hay códigos en días fuera del mes",IF(AP34&lt;Datos!$B$12,IF(Datos!$B$12-AP34=1,"1 día sin código",Datos!$B$12-AP34&amp;" días sin código"),IF(AJ34&gt;SUMIFS($C$8:$AG$8,$C34:$AG34,"F"),"F en un día que no es feriado",""))))</f>
      </c>
    </row>
    <row r="35" ht="18" customHeight="1" spans="1:44" x14ac:dyDescent="0.25">
      <c r="A35" s="23"/>
      <c r="B35" s="23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5">
        <f>IF($A35="","",COUNTIF($C35:$AG35,"T"))</f>
      </c>
      <c r="AI35" s="25">
        <f>IF($A35="","",COUNTIF($C35:$AG35,"D"))</f>
      </c>
      <c r="AJ35" s="25">
        <f>IF($A35="","",COUNTIF($C35:$AG35,"F"))</f>
      </c>
      <c r="AK35" s="25">
        <f>IF($A35="","",COUNTIF($C35:$AG35,"DM"))</f>
      </c>
      <c r="AL35" s="25">
        <f>IF($A35="","",COUNTIF($C35:$AG35,"V"))</f>
      </c>
      <c r="AM35" s="25">
        <f>IF($A35="","",COUNTIF($C35:$AG35,"P"))</f>
      </c>
      <c r="AN35" s="25">
        <f>IF($A35="","",COUNTIF($C35:$AG35,"FI"))</f>
      </c>
      <c r="AO35" s="25">
        <f>IF($A35="","",COUNTIF($C35:$AG35,"LS"))</f>
      </c>
      <c r="AP35" s="25">
        <f>IF($A35="","",SUM(AH35:AO35))</f>
      </c>
      <c r="AQ35" s="25">
        <f>IF($A35="","",SUMIFS($C$8:$AG$8,$C35:$AG35,"T"))</f>
      </c>
      <c r="AR35" s="26">
        <f>IF($A35="","",IF(AP35&gt;Datos!$B$12,"Hay códigos en días fuera del mes",IF(AP35&lt;Datos!$B$12,IF(Datos!$B$12-AP35=1,"1 día sin código",Datos!$B$12-AP35&amp;" días sin código"),IF(AJ35&gt;SUMIFS($C$8:$AG$8,$C35:$AG35,"F"),"F en un día que no es feriado",""))))</f>
      </c>
    </row>
    <row r="36" ht="18" customHeight="1" spans="1:44" x14ac:dyDescent="0.25">
      <c r="A36" s="23"/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5">
        <f>IF($A36="","",COUNTIF($C36:$AG36,"T"))</f>
      </c>
      <c r="AI36" s="25">
        <f>IF($A36="","",COUNTIF($C36:$AG36,"D"))</f>
      </c>
      <c r="AJ36" s="25">
        <f>IF($A36="","",COUNTIF($C36:$AG36,"F"))</f>
      </c>
      <c r="AK36" s="25">
        <f>IF($A36="","",COUNTIF($C36:$AG36,"DM"))</f>
      </c>
      <c r="AL36" s="25">
        <f>IF($A36="","",COUNTIF($C36:$AG36,"V"))</f>
      </c>
      <c r="AM36" s="25">
        <f>IF($A36="","",COUNTIF($C36:$AG36,"P"))</f>
      </c>
      <c r="AN36" s="25">
        <f>IF($A36="","",COUNTIF($C36:$AG36,"FI"))</f>
      </c>
      <c r="AO36" s="25">
        <f>IF($A36="","",COUNTIF($C36:$AG36,"LS"))</f>
      </c>
      <c r="AP36" s="25">
        <f>IF($A36="","",SUM(AH36:AO36))</f>
      </c>
      <c r="AQ36" s="25">
        <f>IF($A36="","",SUMIFS($C$8:$AG$8,$C36:$AG36,"T"))</f>
      </c>
      <c r="AR36" s="26">
        <f>IF($A36="","",IF(AP36&gt;Datos!$B$12,"Hay códigos en días fuera del mes",IF(AP36&lt;Datos!$B$12,IF(Datos!$B$12-AP36=1,"1 día sin código",Datos!$B$12-AP36&amp;" días sin código"),IF(AJ36&gt;SUMIFS($C$8:$AG$8,$C36:$AG36,"F"),"F en un día que no es feriado",""))))</f>
      </c>
    </row>
    <row r="37" ht="18" customHeight="1" spans="1:44" x14ac:dyDescent="0.25">
      <c r="A37" s="23"/>
      <c r="B37" s="23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5">
        <f>IF($A37="","",COUNTIF($C37:$AG37,"T"))</f>
      </c>
      <c r="AI37" s="25">
        <f>IF($A37="","",COUNTIF($C37:$AG37,"D"))</f>
      </c>
      <c r="AJ37" s="25">
        <f>IF($A37="","",COUNTIF($C37:$AG37,"F"))</f>
      </c>
      <c r="AK37" s="25">
        <f>IF($A37="","",COUNTIF($C37:$AG37,"DM"))</f>
      </c>
      <c r="AL37" s="25">
        <f>IF($A37="","",COUNTIF($C37:$AG37,"V"))</f>
      </c>
      <c r="AM37" s="25">
        <f>IF($A37="","",COUNTIF($C37:$AG37,"P"))</f>
      </c>
      <c r="AN37" s="25">
        <f>IF($A37="","",COUNTIF($C37:$AG37,"FI"))</f>
      </c>
      <c r="AO37" s="25">
        <f>IF($A37="","",COUNTIF($C37:$AG37,"LS"))</f>
      </c>
      <c r="AP37" s="25">
        <f>IF($A37="","",SUM(AH37:AO37))</f>
      </c>
      <c r="AQ37" s="25">
        <f>IF($A37="","",SUMIFS($C$8:$AG$8,$C37:$AG37,"T"))</f>
      </c>
      <c r="AR37" s="26">
        <f>IF($A37="","",IF(AP37&gt;Datos!$B$12,"Hay códigos en días fuera del mes",IF(AP37&lt;Datos!$B$12,IF(Datos!$B$12-AP37=1,"1 día sin código",Datos!$B$12-AP37&amp;" días sin código"),IF(AJ37&gt;SUMIFS($C$8:$AG$8,$C37:$AG37,"F"),"F en un día que no es feriado",""))))</f>
      </c>
    </row>
    <row r="38" ht="18" customHeight="1" spans="1:44" x14ac:dyDescent="0.25">
      <c r="A38" s="23"/>
      <c r="B38" s="23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5">
        <f>IF($A38="","",COUNTIF($C38:$AG38,"T"))</f>
      </c>
      <c r="AI38" s="25">
        <f>IF($A38="","",COUNTIF($C38:$AG38,"D"))</f>
      </c>
      <c r="AJ38" s="25">
        <f>IF($A38="","",COUNTIF($C38:$AG38,"F"))</f>
      </c>
      <c r="AK38" s="25">
        <f>IF($A38="","",COUNTIF($C38:$AG38,"DM"))</f>
      </c>
      <c r="AL38" s="25">
        <f>IF($A38="","",COUNTIF($C38:$AG38,"V"))</f>
      </c>
      <c r="AM38" s="25">
        <f>IF($A38="","",COUNTIF($C38:$AG38,"P"))</f>
      </c>
      <c r="AN38" s="25">
        <f>IF($A38="","",COUNTIF($C38:$AG38,"FI"))</f>
      </c>
      <c r="AO38" s="25">
        <f>IF($A38="","",COUNTIF($C38:$AG38,"LS"))</f>
      </c>
      <c r="AP38" s="25">
        <f>IF($A38="","",SUM(AH38:AO38))</f>
      </c>
      <c r="AQ38" s="25">
        <f>IF($A38="","",SUMIFS($C$8:$AG$8,$C38:$AG38,"T"))</f>
      </c>
      <c r="AR38" s="26">
        <f>IF($A38="","",IF(AP38&gt;Datos!$B$12,"Hay códigos en días fuera del mes",IF(AP38&lt;Datos!$B$12,IF(Datos!$B$12-AP38=1,"1 día sin código",Datos!$B$12-AP38&amp;" días sin código"),IF(AJ38&gt;SUMIFS($C$8:$AG$8,$C38:$AG38,"F"),"F en un día que no es feriado",""))))</f>
      </c>
    </row>
    <row r="39" spans="1:43" x14ac:dyDescent="0.25">
      <c r="A39" s="27" t="s">
        <v>50</v>
      </c>
      <c r="AH39" s="28">
        <f>SUM(AH9:AH38)</f>
      </c>
      <c r="AI39" s="28">
        <f>SUM(AI9:AI38)</f>
      </c>
      <c r="AJ39" s="28">
        <f>SUM(AJ9:AJ38)</f>
      </c>
      <c r="AK39" s="28">
        <f>SUM(AK9:AK38)</f>
      </c>
      <c r="AL39" s="28">
        <f>SUM(AL9:AL38)</f>
      </c>
      <c r="AM39" s="28">
        <f>SUM(AM9:AM38)</f>
      </c>
      <c r="AN39" s="28">
        <f>SUM(AN9:AN38)</f>
      </c>
      <c r="AO39" s="28">
        <f>SUM(AO9:AO38)</f>
      </c>
      <c r="AP39" s="28">
        <f>SUM(AP9:AP38)</f>
      </c>
      <c r="AQ39" s="28">
        <f>SUM(AQ9:AQ38)</f>
      </c>
    </row>
    <row r="41" spans="1:1" x14ac:dyDescent="0.25">
      <c r="A41" s="6" t="s">
        <v>13</v>
      </c>
    </row>
    <row r="42" spans="1:1" x14ac:dyDescent="0.25">
      <c r="A42" s="7" t="s">
        <v>14</v>
      </c>
    </row>
    <row r="43" spans="1:1" x14ac:dyDescent="0.25">
      <c r="A43" s="8" t="s">
        <v>15</v>
      </c>
    </row>
    <row r="44" spans="1:1" x14ac:dyDescent="0.25">
      <c r="A44" s="7" t="s">
        <v>16</v>
      </c>
    </row>
  </sheetData>
  <mergeCells count="20">
    <mergeCell ref="A1:AR1"/>
    <mergeCell ref="A2:AR2"/>
    <mergeCell ref="A3:AR3"/>
    <mergeCell ref="B4:Q4"/>
    <mergeCell ref="R4:U4"/>
    <mergeCell ref="V4:AE4"/>
    <mergeCell ref="B5:Q5"/>
    <mergeCell ref="R5:U5"/>
    <mergeCell ref="V5:AE5"/>
    <mergeCell ref="AH6:AH8"/>
    <mergeCell ref="AI6:AI8"/>
    <mergeCell ref="AJ6:AJ8"/>
    <mergeCell ref="AK6:AK8"/>
    <mergeCell ref="AL6:AL8"/>
    <mergeCell ref="AM6:AM8"/>
    <mergeCell ref="AN6:AN8"/>
    <mergeCell ref="AO6:AO8"/>
    <mergeCell ref="AP6:AP8"/>
    <mergeCell ref="AQ6:AQ8"/>
    <mergeCell ref="AR6:AR8"/>
  </mergeCells>
  <conditionalFormatting sqref="C9:AG38">
    <cfRule type="expression" dxfId="0" priority="1">
      <formula>C$6=""</formula>
    </cfRule>
    <cfRule type="expression" dxfId="1" priority="2">
      <formula>C9="T"</formula>
    </cfRule>
    <cfRule type="expression" dxfId="2" priority="3">
      <formula>C9="D"</formula>
    </cfRule>
    <cfRule type="expression" dxfId="3" priority="4">
      <formula>C9="F"</formula>
    </cfRule>
    <cfRule type="expression" dxfId="4" priority="5">
      <formula>C9="DM"</formula>
    </cfRule>
    <cfRule type="expression" dxfId="5" priority="6">
      <formula>C9="V"</formula>
    </cfRule>
    <cfRule type="expression" dxfId="6" priority="7">
      <formula>C9="P"</formula>
    </cfRule>
    <cfRule type="expression" dxfId="7" priority="8">
      <formula>C9="FI"</formula>
    </cfRule>
    <cfRule type="expression" dxfId="8" priority="9">
      <formula>C9="LS"</formula>
    </cfRule>
  </conditionalFormatting>
  <conditionalFormatting sqref="C7:AG8">
    <cfRule type="expression" dxfId="9" priority="1">
      <formula>C$8=1</formula>
    </cfRule>
  </conditionalFormatting>
  <dataValidations count="4">
    <dataValidation type="list" allowBlank="1" showErrorMessage="1" error="Usa un código de la hoja «Códigos»." sqref="AA10:AG38">
      <formula1>'Códigos'!$A$6:$A$13</formula1>
    </dataValidation>
    <dataValidation type="list" allowBlank="1" showErrorMessage="1" error="Usa un código de la hoja «Códigos»." sqref="AA9:AG38">
      <formula1>'Códigos'!$A$6:$A$13</formula1>
    </dataValidation>
    <dataValidation type="list" allowBlank="1" showErrorMessage="1" error="Usa un código de la hoja «Códigos»." sqref="C10:AG38">
      <formula1>'Códigos'!$A$6:$A$13</formula1>
    </dataValidation>
    <dataValidation type="list" allowBlank="1" showErrorMessage="1" error="Usa un código de la hoja «Códigos»." sqref="C9:AG38">
      <formula1>'Códigos'!$A$6:$A$13</formula1>
    </dataValidation>
  </dataValidations>
  <hyperlinks>
    <hyperlink ref="A43" r:id="rId1"/>
  </hyperlinks>
  <pageSetup paperSize="9" orientation="landscape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3" customWidth="1"/>
    <col min="3" max="11" width="12" customWidth="1"/>
    <col min="12" max="12" width="30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2" customHeight="1" spans="1:12" x14ac:dyDescent="0.25">
      <c r="A3" s="9" t="s">
        <v>52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4" x14ac:dyDescent="0.25">
      <c r="A4" s="10" t="s">
        <v>24</v>
      </c>
      <c r="B4" s="17">
        <f>Datos!$B$10</f>
      </c>
      <c r="C4" s="17"/>
      <c r="D4" s="17"/>
    </row>
    <row r="5" ht="42" customHeight="1" spans="1:12" x14ac:dyDescent="0.25">
      <c r="A5" s="18" t="s">
        <v>31</v>
      </c>
      <c r="B5" s="18" t="s">
        <v>32</v>
      </c>
      <c r="C5" s="18" t="s">
        <v>53</v>
      </c>
      <c r="D5" s="18" t="s">
        <v>42</v>
      </c>
      <c r="E5" s="18" t="s">
        <v>54</v>
      </c>
      <c r="F5" s="18" t="s">
        <v>55</v>
      </c>
      <c r="G5" s="18" t="s">
        <v>56</v>
      </c>
      <c r="H5" s="18" t="s">
        <v>57</v>
      </c>
      <c r="I5" s="18" t="s">
        <v>58</v>
      </c>
      <c r="J5" s="18" t="s">
        <v>59</v>
      </c>
      <c r="K5" s="18" t="s">
        <v>60</v>
      </c>
      <c r="L5" s="18" t="s">
        <v>43</v>
      </c>
    </row>
    <row r="6" spans="1:12" x14ac:dyDescent="0.25">
      <c r="A6" s="29">
        <f>IF(Tareo!$A9="","",Tareo!$A9)</f>
      </c>
      <c r="B6" s="29">
        <f>IF(Tareo!$A9="","",IF(Tareo!$B9="","",Tareo!$B9))</f>
      </c>
      <c r="C6" s="30">
        <f>IF($A6="","",Tareo!AH9)</f>
      </c>
      <c r="D6" s="30">
        <f>IF($A6="","",Tareo!AQ9)</f>
      </c>
      <c r="E6" s="30">
        <f>IF($A6="","",Tareo!AI9)</f>
      </c>
      <c r="F6" s="30">
        <f>IF($A6="","",Tareo!AJ9)</f>
      </c>
      <c r="G6" s="30">
        <f>IF($A6="","",Tareo!AK9)</f>
      </c>
      <c r="H6" s="30">
        <f>IF($A6="","",Tareo!AL9)</f>
      </c>
      <c r="I6" s="30">
        <f>IF($A6="","",Tareo!AM9)</f>
      </c>
      <c r="J6" s="30">
        <f>IF($A6="","",Tareo!AN9)</f>
      </c>
      <c r="K6" s="30">
        <f>IF($A6="","",Tareo!AO9)</f>
      </c>
      <c r="L6" s="26">
        <f>IF($A6="","",Tareo!AR9)</f>
      </c>
    </row>
    <row r="7" spans="1:12" x14ac:dyDescent="0.25">
      <c r="A7" s="29">
        <f>IF(Tareo!$A10="","",Tareo!$A10)</f>
      </c>
      <c r="B7" s="29">
        <f>IF(Tareo!$A10="","",IF(Tareo!$B10="","",Tareo!$B10))</f>
      </c>
      <c r="C7" s="30">
        <f>IF($A7="","",Tareo!AH10)</f>
      </c>
      <c r="D7" s="30">
        <f>IF($A7="","",Tareo!AQ10)</f>
      </c>
      <c r="E7" s="30">
        <f>IF($A7="","",Tareo!AI10)</f>
      </c>
      <c r="F7" s="30">
        <f>IF($A7="","",Tareo!AJ10)</f>
      </c>
      <c r="G7" s="30">
        <f>IF($A7="","",Tareo!AK10)</f>
      </c>
      <c r="H7" s="30">
        <f>IF($A7="","",Tareo!AL10)</f>
      </c>
      <c r="I7" s="30">
        <f>IF($A7="","",Tareo!AM10)</f>
      </c>
      <c r="J7" s="30">
        <f>IF($A7="","",Tareo!AN10)</f>
      </c>
      <c r="K7" s="30">
        <f>IF($A7="","",Tareo!AO10)</f>
      </c>
      <c r="L7" s="26">
        <f>IF($A7="","",Tareo!AR10)</f>
      </c>
    </row>
    <row r="8" spans="1:12" x14ac:dyDescent="0.25">
      <c r="A8" s="29">
        <f>IF(Tareo!$A11="","",Tareo!$A11)</f>
      </c>
      <c r="B8" s="29">
        <f>IF(Tareo!$A11="","",IF(Tareo!$B11="","",Tareo!$B11))</f>
      </c>
      <c r="C8" s="30">
        <f>IF($A8="","",Tareo!AH11)</f>
      </c>
      <c r="D8" s="30">
        <f>IF($A8="","",Tareo!AQ11)</f>
      </c>
      <c r="E8" s="30">
        <f>IF($A8="","",Tareo!AI11)</f>
      </c>
      <c r="F8" s="30">
        <f>IF($A8="","",Tareo!AJ11)</f>
      </c>
      <c r="G8" s="30">
        <f>IF($A8="","",Tareo!AK11)</f>
      </c>
      <c r="H8" s="30">
        <f>IF($A8="","",Tareo!AL11)</f>
      </c>
      <c r="I8" s="30">
        <f>IF($A8="","",Tareo!AM11)</f>
      </c>
      <c r="J8" s="30">
        <f>IF($A8="","",Tareo!AN11)</f>
      </c>
      <c r="K8" s="30">
        <f>IF($A8="","",Tareo!AO11)</f>
      </c>
      <c r="L8" s="26">
        <f>IF($A8="","",Tareo!AR11)</f>
      </c>
    </row>
    <row r="9" spans="1:12" x14ac:dyDescent="0.25">
      <c r="A9" s="29">
        <f>IF(Tareo!$A12="","",Tareo!$A12)</f>
      </c>
      <c r="B9" s="29">
        <f>IF(Tareo!$A12="","",IF(Tareo!$B12="","",Tareo!$B12))</f>
      </c>
      <c r="C9" s="30">
        <f>IF($A9="","",Tareo!AH12)</f>
      </c>
      <c r="D9" s="30">
        <f>IF($A9="","",Tareo!AQ12)</f>
      </c>
      <c r="E9" s="30">
        <f>IF($A9="","",Tareo!AI12)</f>
      </c>
      <c r="F9" s="30">
        <f>IF($A9="","",Tareo!AJ12)</f>
      </c>
      <c r="G9" s="30">
        <f>IF($A9="","",Tareo!AK12)</f>
      </c>
      <c r="H9" s="30">
        <f>IF($A9="","",Tareo!AL12)</f>
      </c>
      <c r="I9" s="30">
        <f>IF($A9="","",Tareo!AM12)</f>
      </c>
      <c r="J9" s="30">
        <f>IF($A9="","",Tareo!AN12)</f>
      </c>
      <c r="K9" s="30">
        <f>IF($A9="","",Tareo!AO12)</f>
      </c>
      <c r="L9" s="26">
        <f>IF($A9="","",Tareo!AR12)</f>
      </c>
    </row>
    <row r="10" spans="1:12" x14ac:dyDescent="0.25">
      <c r="A10" s="29">
        <f>IF(Tareo!$A13="","",Tareo!$A13)</f>
      </c>
      <c r="B10" s="29">
        <f>IF(Tareo!$A13="","",IF(Tareo!$B13="","",Tareo!$B13))</f>
      </c>
      <c r="C10" s="30">
        <f>IF($A10="","",Tareo!AH13)</f>
      </c>
      <c r="D10" s="30">
        <f>IF($A10="","",Tareo!AQ13)</f>
      </c>
      <c r="E10" s="30">
        <f>IF($A10="","",Tareo!AI13)</f>
      </c>
      <c r="F10" s="30">
        <f>IF($A10="","",Tareo!AJ13)</f>
      </c>
      <c r="G10" s="30">
        <f>IF($A10="","",Tareo!AK13)</f>
      </c>
      <c r="H10" s="30">
        <f>IF($A10="","",Tareo!AL13)</f>
      </c>
      <c r="I10" s="30">
        <f>IF($A10="","",Tareo!AM13)</f>
      </c>
      <c r="J10" s="30">
        <f>IF($A10="","",Tareo!AN13)</f>
      </c>
      <c r="K10" s="30">
        <f>IF($A10="","",Tareo!AO13)</f>
      </c>
      <c r="L10" s="26">
        <f>IF($A10="","",Tareo!AR13)</f>
      </c>
    </row>
    <row r="11" spans="1:12" x14ac:dyDescent="0.25">
      <c r="A11" s="29">
        <f>IF(Tareo!$A14="","",Tareo!$A14)</f>
      </c>
      <c r="B11" s="29">
        <f>IF(Tareo!$A14="","",IF(Tareo!$B14="","",Tareo!$B14))</f>
      </c>
      <c r="C11" s="30">
        <f>IF($A11="","",Tareo!AH14)</f>
      </c>
      <c r="D11" s="30">
        <f>IF($A11="","",Tareo!AQ14)</f>
      </c>
      <c r="E11" s="30">
        <f>IF($A11="","",Tareo!AI14)</f>
      </c>
      <c r="F11" s="30">
        <f>IF($A11="","",Tareo!AJ14)</f>
      </c>
      <c r="G11" s="30">
        <f>IF($A11="","",Tareo!AK14)</f>
      </c>
      <c r="H11" s="30">
        <f>IF($A11="","",Tareo!AL14)</f>
      </c>
      <c r="I11" s="30">
        <f>IF($A11="","",Tareo!AM14)</f>
      </c>
      <c r="J11" s="30">
        <f>IF($A11="","",Tareo!AN14)</f>
      </c>
      <c r="K11" s="30">
        <f>IF($A11="","",Tareo!AO14)</f>
      </c>
      <c r="L11" s="26">
        <f>IF($A11="","",Tareo!AR14)</f>
      </c>
    </row>
    <row r="12" spans="1:12" x14ac:dyDescent="0.25">
      <c r="A12" s="29">
        <f>IF(Tareo!$A15="","",Tareo!$A15)</f>
      </c>
      <c r="B12" s="29">
        <f>IF(Tareo!$A15="","",IF(Tareo!$B15="","",Tareo!$B15))</f>
      </c>
      <c r="C12" s="30">
        <f>IF($A12="","",Tareo!AH15)</f>
      </c>
      <c r="D12" s="30">
        <f>IF($A12="","",Tareo!AQ15)</f>
      </c>
      <c r="E12" s="30">
        <f>IF($A12="","",Tareo!AI15)</f>
      </c>
      <c r="F12" s="30">
        <f>IF($A12="","",Tareo!AJ15)</f>
      </c>
      <c r="G12" s="30">
        <f>IF($A12="","",Tareo!AK15)</f>
      </c>
      <c r="H12" s="30">
        <f>IF($A12="","",Tareo!AL15)</f>
      </c>
      <c r="I12" s="30">
        <f>IF($A12="","",Tareo!AM15)</f>
      </c>
      <c r="J12" s="30">
        <f>IF($A12="","",Tareo!AN15)</f>
      </c>
      <c r="K12" s="30">
        <f>IF($A12="","",Tareo!AO15)</f>
      </c>
      <c r="L12" s="26">
        <f>IF($A12="","",Tareo!AR15)</f>
      </c>
    </row>
    <row r="13" spans="1:12" x14ac:dyDescent="0.25">
      <c r="A13" s="29">
        <f>IF(Tareo!$A16="","",Tareo!$A16)</f>
      </c>
      <c r="B13" s="29">
        <f>IF(Tareo!$A16="","",IF(Tareo!$B16="","",Tareo!$B16))</f>
      </c>
      <c r="C13" s="30">
        <f>IF($A13="","",Tareo!AH16)</f>
      </c>
      <c r="D13" s="30">
        <f>IF($A13="","",Tareo!AQ16)</f>
      </c>
      <c r="E13" s="30">
        <f>IF($A13="","",Tareo!AI16)</f>
      </c>
      <c r="F13" s="30">
        <f>IF($A13="","",Tareo!AJ16)</f>
      </c>
      <c r="G13" s="30">
        <f>IF($A13="","",Tareo!AK16)</f>
      </c>
      <c r="H13" s="30">
        <f>IF($A13="","",Tareo!AL16)</f>
      </c>
      <c r="I13" s="30">
        <f>IF($A13="","",Tareo!AM16)</f>
      </c>
      <c r="J13" s="30">
        <f>IF($A13="","",Tareo!AN16)</f>
      </c>
      <c r="K13" s="30">
        <f>IF($A13="","",Tareo!AO16)</f>
      </c>
      <c r="L13" s="26">
        <f>IF($A13="","",Tareo!AR16)</f>
      </c>
    </row>
    <row r="14" spans="1:12" x14ac:dyDescent="0.25">
      <c r="A14" s="29">
        <f>IF(Tareo!$A17="","",Tareo!$A17)</f>
      </c>
      <c r="B14" s="29">
        <f>IF(Tareo!$A17="","",IF(Tareo!$B17="","",Tareo!$B17))</f>
      </c>
      <c r="C14" s="30">
        <f>IF($A14="","",Tareo!AH17)</f>
      </c>
      <c r="D14" s="30">
        <f>IF($A14="","",Tareo!AQ17)</f>
      </c>
      <c r="E14" s="30">
        <f>IF($A14="","",Tareo!AI17)</f>
      </c>
      <c r="F14" s="30">
        <f>IF($A14="","",Tareo!AJ17)</f>
      </c>
      <c r="G14" s="30">
        <f>IF($A14="","",Tareo!AK17)</f>
      </c>
      <c r="H14" s="30">
        <f>IF($A14="","",Tareo!AL17)</f>
      </c>
      <c r="I14" s="30">
        <f>IF($A14="","",Tareo!AM17)</f>
      </c>
      <c r="J14" s="30">
        <f>IF($A14="","",Tareo!AN17)</f>
      </c>
      <c r="K14" s="30">
        <f>IF($A14="","",Tareo!AO17)</f>
      </c>
      <c r="L14" s="26">
        <f>IF($A14="","",Tareo!AR17)</f>
      </c>
    </row>
    <row r="15" spans="1:12" x14ac:dyDescent="0.25">
      <c r="A15" s="29">
        <f>IF(Tareo!$A18="","",Tareo!$A18)</f>
      </c>
      <c r="B15" s="29">
        <f>IF(Tareo!$A18="","",IF(Tareo!$B18="","",Tareo!$B18))</f>
      </c>
      <c r="C15" s="30">
        <f>IF($A15="","",Tareo!AH18)</f>
      </c>
      <c r="D15" s="30">
        <f>IF($A15="","",Tareo!AQ18)</f>
      </c>
      <c r="E15" s="30">
        <f>IF($A15="","",Tareo!AI18)</f>
      </c>
      <c r="F15" s="30">
        <f>IF($A15="","",Tareo!AJ18)</f>
      </c>
      <c r="G15" s="30">
        <f>IF($A15="","",Tareo!AK18)</f>
      </c>
      <c r="H15" s="30">
        <f>IF($A15="","",Tareo!AL18)</f>
      </c>
      <c r="I15" s="30">
        <f>IF($A15="","",Tareo!AM18)</f>
      </c>
      <c r="J15" s="30">
        <f>IF($A15="","",Tareo!AN18)</f>
      </c>
      <c r="K15" s="30">
        <f>IF($A15="","",Tareo!AO18)</f>
      </c>
      <c r="L15" s="26">
        <f>IF($A15="","",Tareo!AR18)</f>
      </c>
    </row>
    <row r="16" spans="1:12" x14ac:dyDescent="0.25">
      <c r="A16" s="29">
        <f>IF(Tareo!$A19="","",Tareo!$A19)</f>
      </c>
      <c r="B16" s="29">
        <f>IF(Tareo!$A19="","",IF(Tareo!$B19="","",Tareo!$B19))</f>
      </c>
      <c r="C16" s="30">
        <f>IF($A16="","",Tareo!AH19)</f>
      </c>
      <c r="D16" s="30">
        <f>IF($A16="","",Tareo!AQ19)</f>
      </c>
      <c r="E16" s="30">
        <f>IF($A16="","",Tareo!AI19)</f>
      </c>
      <c r="F16" s="30">
        <f>IF($A16="","",Tareo!AJ19)</f>
      </c>
      <c r="G16" s="30">
        <f>IF($A16="","",Tareo!AK19)</f>
      </c>
      <c r="H16" s="30">
        <f>IF($A16="","",Tareo!AL19)</f>
      </c>
      <c r="I16" s="30">
        <f>IF($A16="","",Tareo!AM19)</f>
      </c>
      <c r="J16" s="30">
        <f>IF($A16="","",Tareo!AN19)</f>
      </c>
      <c r="K16" s="30">
        <f>IF($A16="","",Tareo!AO19)</f>
      </c>
      <c r="L16" s="26">
        <f>IF($A16="","",Tareo!AR19)</f>
      </c>
    </row>
    <row r="17" spans="1:12" x14ac:dyDescent="0.25">
      <c r="A17" s="29">
        <f>IF(Tareo!$A20="","",Tareo!$A20)</f>
      </c>
      <c r="B17" s="29">
        <f>IF(Tareo!$A20="","",IF(Tareo!$B20="","",Tareo!$B20))</f>
      </c>
      <c r="C17" s="30">
        <f>IF($A17="","",Tareo!AH20)</f>
      </c>
      <c r="D17" s="30">
        <f>IF($A17="","",Tareo!AQ20)</f>
      </c>
      <c r="E17" s="30">
        <f>IF($A17="","",Tareo!AI20)</f>
      </c>
      <c r="F17" s="30">
        <f>IF($A17="","",Tareo!AJ20)</f>
      </c>
      <c r="G17" s="30">
        <f>IF($A17="","",Tareo!AK20)</f>
      </c>
      <c r="H17" s="30">
        <f>IF($A17="","",Tareo!AL20)</f>
      </c>
      <c r="I17" s="30">
        <f>IF($A17="","",Tareo!AM20)</f>
      </c>
      <c r="J17" s="30">
        <f>IF($A17="","",Tareo!AN20)</f>
      </c>
      <c r="K17" s="30">
        <f>IF($A17="","",Tareo!AO20)</f>
      </c>
      <c r="L17" s="26">
        <f>IF($A17="","",Tareo!AR20)</f>
      </c>
    </row>
    <row r="18" spans="1:12" x14ac:dyDescent="0.25">
      <c r="A18" s="29">
        <f>IF(Tareo!$A21="","",Tareo!$A21)</f>
      </c>
      <c r="B18" s="29">
        <f>IF(Tareo!$A21="","",IF(Tareo!$B21="","",Tareo!$B21))</f>
      </c>
      <c r="C18" s="30">
        <f>IF($A18="","",Tareo!AH21)</f>
      </c>
      <c r="D18" s="30">
        <f>IF($A18="","",Tareo!AQ21)</f>
      </c>
      <c r="E18" s="30">
        <f>IF($A18="","",Tareo!AI21)</f>
      </c>
      <c r="F18" s="30">
        <f>IF($A18="","",Tareo!AJ21)</f>
      </c>
      <c r="G18" s="30">
        <f>IF($A18="","",Tareo!AK21)</f>
      </c>
      <c r="H18" s="30">
        <f>IF($A18="","",Tareo!AL21)</f>
      </c>
      <c r="I18" s="30">
        <f>IF($A18="","",Tareo!AM21)</f>
      </c>
      <c r="J18" s="30">
        <f>IF($A18="","",Tareo!AN21)</f>
      </c>
      <c r="K18" s="30">
        <f>IF($A18="","",Tareo!AO21)</f>
      </c>
      <c r="L18" s="26">
        <f>IF($A18="","",Tareo!AR21)</f>
      </c>
    </row>
    <row r="19" spans="1:12" x14ac:dyDescent="0.25">
      <c r="A19" s="29">
        <f>IF(Tareo!$A22="","",Tareo!$A22)</f>
      </c>
      <c r="B19" s="29">
        <f>IF(Tareo!$A22="","",IF(Tareo!$B22="","",Tareo!$B22))</f>
      </c>
      <c r="C19" s="30">
        <f>IF($A19="","",Tareo!AH22)</f>
      </c>
      <c r="D19" s="30">
        <f>IF($A19="","",Tareo!AQ22)</f>
      </c>
      <c r="E19" s="30">
        <f>IF($A19="","",Tareo!AI22)</f>
      </c>
      <c r="F19" s="30">
        <f>IF($A19="","",Tareo!AJ22)</f>
      </c>
      <c r="G19" s="30">
        <f>IF($A19="","",Tareo!AK22)</f>
      </c>
      <c r="H19" s="30">
        <f>IF($A19="","",Tareo!AL22)</f>
      </c>
      <c r="I19" s="30">
        <f>IF($A19="","",Tareo!AM22)</f>
      </c>
      <c r="J19" s="30">
        <f>IF($A19="","",Tareo!AN22)</f>
      </c>
      <c r="K19" s="30">
        <f>IF($A19="","",Tareo!AO22)</f>
      </c>
      <c r="L19" s="26">
        <f>IF($A19="","",Tareo!AR22)</f>
      </c>
    </row>
    <row r="20" spans="1:12" x14ac:dyDescent="0.25">
      <c r="A20" s="29">
        <f>IF(Tareo!$A23="","",Tareo!$A23)</f>
      </c>
      <c r="B20" s="29">
        <f>IF(Tareo!$A23="","",IF(Tareo!$B23="","",Tareo!$B23))</f>
      </c>
      <c r="C20" s="30">
        <f>IF($A20="","",Tareo!AH23)</f>
      </c>
      <c r="D20" s="30">
        <f>IF($A20="","",Tareo!AQ23)</f>
      </c>
      <c r="E20" s="30">
        <f>IF($A20="","",Tareo!AI23)</f>
      </c>
      <c r="F20" s="30">
        <f>IF($A20="","",Tareo!AJ23)</f>
      </c>
      <c r="G20" s="30">
        <f>IF($A20="","",Tareo!AK23)</f>
      </c>
      <c r="H20" s="30">
        <f>IF($A20="","",Tareo!AL23)</f>
      </c>
      <c r="I20" s="30">
        <f>IF($A20="","",Tareo!AM23)</f>
      </c>
      <c r="J20" s="30">
        <f>IF($A20="","",Tareo!AN23)</f>
      </c>
      <c r="K20" s="30">
        <f>IF($A20="","",Tareo!AO23)</f>
      </c>
      <c r="L20" s="26">
        <f>IF($A20="","",Tareo!AR23)</f>
      </c>
    </row>
    <row r="21" spans="1:12" x14ac:dyDescent="0.25">
      <c r="A21" s="29">
        <f>IF(Tareo!$A24="","",Tareo!$A24)</f>
      </c>
      <c r="B21" s="29">
        <f>IF(Tareo!$A24="","",IF(Tareo!$B24="","",Tareo!$B24))</f>
      </c>
      <c r="C21" s="30">
        <f>IF($A21="","",Tareo!AH24)</f>
      </c>
      <c r="D21" s="30">
        <f>IF($A21="","",Tareo!AQ24)</f>
      </c>
      <c r="E21" s="30">
        <f>IF($A21="","",Tareo!AI24)</f>
      </c>
      <c r="F21" s="30">
        <f>IF($A21="","",Tareo!AJ24)</f>
      </c>
      <c r="G21" s="30">
        <f>IF($A21="","",Tareo!AK24)</f>
      </c>
      <c r="H21" s="30">
        <f>IF($A21="","",Tareo!AL24)</f>
      </c>
      <c r="I21" s="30">
        <f>IF($A21="","",Tareo!AM24)</f>
      </c>
      <c r="J21" s="30">
        <f>IF($A21="","",Tareo!AN24)</f>
      </c>
      <c r="K21" s="30">
        <f>IF($A21="","",Tareo!AO24)</f>
      </c>
      <c r="L21" s="26">
        <f>IF($A21="","",Tareo!AR24)</f>
      </c>
    </row>
    <row r="22" spans="1:12" x14ac:dyDescent="0.25">
      <c r="A22" s="29">
        <f>IF(Tareo!$A25="","",Tareo!$A25)</f>
      </c>
      <c r="B22" s="29">
        <f>IF(Tareo!$A25="","",IF(Tareo!$B25="","",Tareo!$B25))</f>
      </c>
      <c r="C22" s="30">
        <f>IF($A22="","",Tareo!AH25)</f>
      </c>
      <c r="D22" s="30">
        <f>IF($A22="","",Tareo!AQ25)</f>
      </c>
      <c r="E22" s="30">
        <f>IF($A22="","",Tareo!AI25)</f>
      </c>
      <c r="F22" s="30">
        <f>IF($A22="","",Tareo!AJ25)</f>
      </c>
      <c r="G22" s="30">
        <f>IF($A22="","",Tareo!AK25)</f>
      </c>
      <c r="H22" s="30">
        <f>IF($A22="","",Tareo!AL25)</f>
      </c>
      <c r="I22" s="30">
        <f>IF($A22="","",Tareo!AM25)</f>
      </c>
      <c r="J22" s="30">
        <f>IF($A22="","",Tareo!AN25)</f>
      </c>
      <c r="K22" s="30">
        <f>IF($A22="","",Tareo!AO25)</f>
      </c>
      <c r="L22" s="26">
        <f>IF($A22="","",Tareo!AR25)</f>
      </c>
    </row>
    <row r="23" spans="1:12" x14ac:dyDescent="0.25">
      <c r="A23" s="29">
        <f>IF(Tareo!$A26="","",Tareo!$A26)</f>
      </c>
      <c r="B23" s="29">
        <f>IF(Tareo!$A26="","",IF(Tareo!$B26="","",Tareo!$B26))</f>
      </c>
      <c r="C23" s="30">
        <f>IF($A23="","",Tareo!AH26)</f>
      </c>
      <c r="D23" s="30">
        <f>IF($A23="","",Tareo!AQ26)</f>
      </c>
      <c r="E23" s="30">
        <f>IF($A23="","",Tareo!AI26)</f>
      </c>
      <c r="F23" s="30">
        <f>IF($A23="","",Tareo!AJ26)</f>
      </c>
      <c r="G23" s="30">
        <f>IF($A23="","",Tareo!AK26)</f>
      </c>
      <c r="H23" s="30">
        <f>IF($A23="","",Tareo!AL26)</f>
      </c>
      <c r="I23" s="30">
        <f>IF($A23="","",Tareo!AM26)</f>
      </c>
      <c r="J23" s="30">
        <f>IF($A23="","",Tareo!AN26)</f>
      </c>
      <c r="K23" s="30">
        <f>IF($A23="","",Tareo!AO26)</f>
      </c>
      <c r="L23" s="26">
        <f>IF($A23="","",Tareo!AR26)</f>
      </c>
    </row>
    <row r="24" spans="1:12" x14ac:dyDescent="0.25">
      <c r="A24" s="29">
        <f>IF(Tareo!$A27="","",Tareo!$A27)</f>
      </c>
      <c r="B24" s="29">
        <f>IF(Tareo!$A27="","",IF(Tareo!$B27="","",Tareo!$B27))</f>
      </c>
      <c r="C24" s="30">
        <f>IF($A24="","",Tareo!AH27)</f>
      </c>
      <c r="D24" s="30">
        <f>IF($A24="","",Tareo!AQ27)</f>
      </c>
      <c r="E24" s="30">
        <f>IF($A24="","",Tareo!AI27)</f>
      </c>
      <c r="F24" s="30">
        <f>IF($A24="","",Tareo!AJ27)</f>
      </c>
      <c r="G24" s="30">
        <f>IF($A24="","",Tareo!AK27)</f>
      </c>
      <c r="H24" s="30">
        <f>IF($A24="","",Tareo!AL27)</f>
      </c>
      <c r="I24" s="30">
        <f>IF($A24="","",Tareo!AM27)</f>
      </c>
      <c r="J24" s="30">
        <f>IF($A24="","",Tareo!AN27)</f>
      </c>
      <c r="K24" s="30">
        <f>IF($A24="","",Tareo!AO27)</f>
      </c>
      <c r="L24" s="26">
        <f>IF($A24="","",Tareo!AR27)</f>
      </c>
    </row>
    <row r="25" spans="1:12" x14ac:dyDescent="0.25">
      <c r="A25" s="29">
        <f>IF(Tareo!$A28="","",Tareo!$A28)</f>
      </c>
      <c r="B25" s="29">
        <f>IF(Tareo!$A28="","",IF(Tareo!$B28="","",Tareo!$B28))</f>
      </c>
      <c r="C25" s="30">
        <f>IF($A25="","",Tareo!AH28)</f>
      </c>
      <c r="D25" s="30">
        <f>IF($A25="","",Tareo!AQ28)</f>
      </c>
      <c r="E25" s="30">
        <f>IF($A25="","",Tareo!AI28)</f>
      </c>
      <c r="F25" s="30">
        <f>IF($A25="","",Tareo!AJ28)</f>
      </c>
      <c r="G25" s="30">
        <f>IF($A25="","",Tareo!AK28)</f>
      </c>
      <c r="H25" s="30">
        <f>IF($A25="","",Tareo!AL28)</f>
      </c>
      <c r="I25" s="30">
        <f>IF($A25="","",Tareo!AM28)</f>
      </c>
      <c r="J25" s="30">
        <f>IF($A25="","",Tareo!AN28)</f>
      </c>
      <c r="K25" s="30">
        <f>IF($A25="","",Tareo!AO28)</f>
      </c>
      <c r="L25" s="26">
        <f>IF($A25="","",Tareo!AR28)</f>
      </c>
    </row>
    <row r="26" spans="1:12" x14ac:dyDescent="0.25">
      <c r="A26" s="29">
        <f>IF(Tareo!$A29="","",Tareo!$A29)</f>
      </c>
      <c r="B26" s="29">
        <f>IF(Tareo!$A29="","",IF(Tareo!$B29="","",Tareo!$B29))</f>
      </c>
      <c r="C26" s="30">
        <f>IF($A26="","",Tareo!AH29)</f>
      </c>
      <c r="D26" s="30">
        <f>IF($A26="","",Tareo!AQ29)</f>
      </c>
      <c r="E26" s="30">
        <f>IF($A26="","",Tareo!AI29)</f>
      </c>
      <c r="F26" s="30">
        <f>IF($A26="","",Tareo!AJ29)</f>
      </c>
      <c r="G26" s="30">
        <f>IF($A26="","",Tareo!AK29)</f>
      </c>
      <c r="H26" s="30">
        <f>IF($A26="","",Tareo!AL29)</f>
      </c>
      <c r="I26" s="30">
        <f>IF($A26="","",Tareo!AM29)</f>
      </c>
      <c r="J26" s="30">
        <f>IF($A26="","",Tareo!AN29)</f>
      </c>
      <c r="K26" s="30">
        <f>IF($A26="","",Tareo!AO29)</f>
      </c>
      <c r="L26" s="26">
        <f>IF($A26="","",Tareo!AR29)</f>
      </c>
    </row>
    <row r="27" spans="1:12" x14ac:dyDescent="0.25">
      <c r="A27" s="29">
        <f>IF(Tareo!$A30="","",Tareo!$A30)</f>
      </c>
      <c r="B27" s="29">
        <f>IF(Tareo!$A30="","",IF(Tareo!$B30="","",Tareo!$B30))</f>
      </c>
      <c r="C27" s="30">
        <f>IF($A27="","",Tareo!AH30)</f>
      </c>
      <c r="D27" s="30">
        <f>IF($A27="","",Tareo!AQ30)</f>
      </c>
      <c r="E27" s="30">
        <f>IF($A27="","",Tareo!AI30)</f>
      </c>
      <c r="F27" s="30">
        <f>IF($A27="","",Tareo!AJ30)</f>
      </c>
      <c r="G27" s="30">
        <f>IF($A27="","",Tareo!AK30)</f>
      </c>
      <c r="H27" s="30">
        <f>IF($A27="","",Tareo!AL30)</f>
      </c>
      <c r="I27" s="30">
        <f>IF($A27="","",Tareo!AM30)</f>
      </c>
      <c r="J27" s="30">
        <f>IF($A27="","",Tareo!AN30)</f>
      </c>
      <c r="K27" s="30">
        <f>IF($A27="","",Tareo!AO30)</f>
      </c>
      <c r="L27" s="26">
        <f>IF($A27="","",Tareo!AR30)</f>
      </c>
    </row>
    <row r="28" spans="1:12" x14ac:dyDescent="0.25">
      <c r="A28" s="29">
        <f>IF(Tareo!$A31="","",Tareo!$A31)</f>
      </c>
      <c r="B28" s="29">
        <f>IF(Tareo!$A31="","",IF(Tareo!$B31="","",Tareo!$B31))</f>
      </c>
      <c r="C28" s="30">
        <f>IF($A28="","",Tareo!AH31)</f>
      </c>
      <c r="D28" s="30">
        <f>IF($A28="","",Tareo!AQ31)</f>
      </c>
      <c r="E28" s="30">
        <f>IF($A28="","",Tareo!AI31)</f>
      </c>
      <c r="F28" s="30">
        <f>IF($A28="","",Tareo!AJ31)</f>
      </c>
      <c r="G28" s="30">
        <f>IF($A28="","",Tareo!AK31)</f>
      </c>
      <c r="H28" s="30">
        <f>IF($A28="","",Tareo!AL31)</f>
      </c>
      <c r="I28" s="30">
        <f>IF($A28="","",Tareo!AM31)</f>
      </c>
      <c r="J28" s="30">
        <f>IF($A28="","",Tareo!AN31)</f>
      </c>
      <c r="K28" s="30">
        <f>IF($A28="","",Tareo!AO31)</f>
      </c>
      <c r="L28" s="26">
        <f>IF($A28="","",Tareo!AR31)</f>
      </c>
    </row>
    <row r="29" spans="1:12" x14ac:dyDescent="0.25">
      <c r="A29" s="29">
        <f>IF(Tareo!$A32="","",Tareo!$A32)</f>
      </c>
      <c r="B29" s="29">
        <f>IF(Tareo!$A32="","",IF(Tareo!$B32="","",Tareo!$B32))</f>
      </c>
      <c r="C29" s="30">
        <f>IF($A29="","",Tareo!AH32)</f>
      </c>
      <c r="D29" s="30">
        <f>IF($A29="","",Tareo!AQ32)</f>
      </c>
      <c r="E29" s="30">
        <f>IF($A29="","",Tareo!AI32)</f>
      </c>
      <c r="F29" s="30">
        <f>IF($A29="","",Tareo!AJ32)</f>
      </c>
      <c r="G29" s="30">
        <f>IF($A29="","",Tareo!AK32)</f>
      </c>
      <c r="H29" s="30">
        <f>IF($A29="","",Tareo!AL32)</f>
      </c>
      <c r="I29" s="30">
        <f>IF($A29="","",Tareo!AM32)</f>
      </c>
      <c r="J29" s="30">
        <f>IF($A29="","",Tareo!AN32)</f>
      </c>
      <c r="K29" s="30">
        <f>IF($A29="","",Tareo!AO32)</f>
      </c>
      <c r="L29" s="26">
        <f>IF($A29="","",Tareo!AR32)</f>
      </c>
    </row>
    <row r="30" spans="1:12" x14ac:dyDescent="0.25">
      <c r="A30" s="29">
        <f>IF(Tareo!$A33="","",Tareo!$A33)</f>
      </c>
      <c r="B30" s="29">
        <f>IF(Tareo!$A33="","",IF(Tareo!$B33="","",Tareo!$B33))</f>
      </c>
      <c r="C30" s="30">
        <f>IF($A30="","",Tareo!AH33)</f>
      </c>
      <c r="D30" s="30">
        <f>IF($A30="","",Tareo!AQ33)</f>
      </c>
      <c r="E30" s="30">
        <f>IF($A30="","",Tareo!AI33)</f>
      </c>
      <c r="F30" s="30">
        <f>IF($A30="","",Tareo!AJ33)</f>
      </c>
      <c r="G30" s="30">
        <f>IF($A30="","",Tareo!AK33)</f>
      </c>
      <c r="H30" s="30">
        <f>IF($A30="","",Tareo!AL33)</f>
      </c>
      <c r="I30" s="30">
        <f>IF($A30="","",Tareo!AM33)</f>
      </c>
      <c r="J30" s="30">
        <f>IF($A30="","",Tareo!AN33)</f>
      </c>
      <c r="K30" s="30">
        <f>IF($A30="","",Tareo!AO33)</f>
      </c>
      <c r="L30" s="26">
        <f>IF($A30="","",Tareo!AR33)</f>
      </c>
    </row>
    <row r="31" spans="1:12" x14ac:dyDescent="0.25">
      <c r="A31" s="29">
        <f>IF(Tareo!$A34="","",Tareo!$A34)</f>
      </c>
      <c r="B31" s="29">
        <f>IF(Tareo!$A34="","",IF(Tareo!$B34="","",Tareo!$B34))</f>
      </c>
      <c r="C31" s="30">
        <f>IF($A31="","",Tareo!AH34)</f>
      </c>
      <c r="D31" s="30">
        <f>IF($A31="","",Tareo!AQ34)</f>
      </c>
      <c r="E31" s="30">
        <f>IF($A31="","",Tareo!AI34)</f>
      </c>
      <c r="F31" s="30">
        <f>IF($A31="","",Tareo!AJ34)</f>
      </c>
      <c r="G31" s="30">
        <f>IF($A31="","",Tareo!AK34)</f>
      </c>
      <c r="H31" s="30">
        <f>IF($A31="","",Tareo!AL34)</f>
      </c>
      <c r="I31" s="30">
        <f>IF($A31="","",Tareo!AM34)</f>
      </c>
      <c r="J31" s="30">
        <f>IF($A31="","",Tareo!AN34)</f>
      </c>
      <c r="K31" s="30">
        <f>IF($A31="","",Tareo!AO34)</f>
      </c>
      <c r="L31" s="26">
        <f>IF($A31="","",Tareo!AR34)</f>
      </c>
    </row>
    <row r="32" spans="1:12" x14ac:dyDescent="0.25">
      <c r="A32" s="29">
        <f>IF(Tareo!$A35="","",Tareo!$A35)</f>
      </c>
      <c r="B32" s="29">
        <f>IF(Tareo!$A35="","",IF(Tareo!$B35="","",Tareo!$B35))</f>
      </c>
      <c r="C32" s="30">
        <f>IF($A32="","",Tareo!AH35)</f>
      </c>
      <c r="D32" s="30">
        <f>IF($A32="","",Tareo!AQ35)</f>
      </c>
      <c r="E32" s="30">
        <f>IF($A32="","",Tareo!AI35)</f>
      </c>
      <c r="F32" s="30">
        <f>IF($A32="","",Tareo!AJ35)</f>
      </c>
      <c r="G32" s="30">
        <f>IF($A32="","",Tareo!AK35)</f>
      </c>
      <c r="H32" s="30">
        <f>IF($A32="","",Tareo!AL35)</f>
      </c>
      <c r="I32" s="30">
        <f>IF($A32="","",Tareo!AM35)</f>
      </c>
      <c r="J32" s="30">
        <f>IF($A32="","",Tareo!AN35)</f>
      </c>
      <c r="K32" s="30">
        <f>IF($A32="","",Tareo!AO35)</f>
      </c>
      <c r="L32" s="26">
        <f>IF($A32="","",Tareo!AR35)</f>
      </c>
    </row>
    <row r="33" spans="1:12" x14ac:dyDescent="0.25">
      <c r="A33" s="29">
        <f>IF(Tareo!$A36="","",Tareo!$A36)</f>
      </c>
      <c r="B33" s="29">
        <f>IF(Tareo!$A36="","",IF(Tareo!$B36="","",Tareo!$B36))</f>
      </c>
      <c r="C33" s="30">
        <f>IF($A33="","",Tareo!AH36)</f>
      </c>
      <c r="D33" s="30">
        <f>IF($A33="","",Tareo!AQ36)</f>
      </c>
      <c r="E33" s="30">
        <f>IF($A33="","",Tareo!AI36)</f>
      </c>
      <c r="F33" s="30">
        <f>IF($A33="","",Tareo!AJ36)</f>
      </c>
      <c r="G33" s="30">
        <f>IF($A33="","",Tareo!AK36)</f>
      </c>
      <c r="H33" s="30">
        <f>IF($A33="","",Tareo!AL36)</f>
      </c>
      <c r="I33" s="30">
        <f>IF($A33="","",Tareo!AM36)</f>
      </c>
      <c r="J33" s="30">
        <f>IF($A33="","",Tareo!AN36)</f>
      </c>
      <c r="K33" s="30">
        <f>IF($A33="","",Tareo!AO36)</f>
      </c>
      <c r="L33" s="26">
        <f>IF($A33="","",Tareo!AR36)</f>
      </c>
    </row>
    <row r="34" spans="1:12" x14ac:dyDescent="0.25">
      <c r="A34" s="29">
        <f>IF(Tareo!$A37="","",Tareo!$A37)</f>
      </c>
      <c r="B34" s="29">
        <f>IF(Tareo!$A37="","",IF(Tareo!$B37="","",Tareo!$B37))</f>
      </c>
      <c r="C34" s="30">
        <f>IF($A34="","",Tareo!AH37)</f>
      </c>
      <c r="D34" s="30">
        <f>IF($A34="","",Tareo!AQ37)</f>
      </c>
      <c r="E34" s="30">
        <f>IF($A34="","",Tareo!AI37)</f>
      </c>
      <c r="F34" s="30">
        <f>IF($A34="","",Tareo!AJ37)</f>
      </c>
      <c r="G34" s="30">
        <f>IF($A34="","",Tareo!AK37)</f>
      </c>
      <c r="H34" s="30">
        <f>IF($A34="","",Tareo!AL37)</f>
      </c>
      <c r="I34" s="30">
        <f>IF($A34="","",Tareo!AM37)</f>
      </c>
      <c r="J34" s="30">
        <f>IF($A34="","",Tareo!AN37)</f>
      </c>
      <c r="K34" s="30">
        <f>IF($A34="","",Tareo!AO37)</f>
      </c>
      <c r="L34" s="26">
        <f>IF($A34="","",Tareo!AR37)</f>
      </c>
    </row>
    <row r="35" spans="1:12" x14ac:dyDescent="0.25">
      <c r="A35" s="29">
        <f>IF(Tareo!$A38="","",Tareo!$A38)</f>
      </c>
      <c r="B35" s="29">
        <f>IF(Tareo!$A38="","",IF(Tareo!$B38="","",Tareo!$B38))</f>
      </c>
      <c r="C35" s="30">
        <f>IF($A35="","",Tareo!AH38)</f>
      </c>
      <c r="D35" s="30">
        <f>IF($A35="","",Tareo!AQ38)</f>
      </c>
      <c r="E35" s="30">
        <f>IF($A35="","",Tareo!AI38)</f>
      </c>
      <c r="F35" s="30">
        <f>IF($A35="","",Tareo!AJ38)</f>
      </c>
      <c r="G35" s="30">
        <f>IF($A35="","",Tareo!AK38)</f>
      </c>
      <c r="H35" s="30">
        <f>IF($A35="","",Tareo!AL38)</f>
      </c>
      <c r="I35" s="30">
        <f>IF($A35="","",Tareo!AM38)</f>
      </c>
      <c r="J35" s="30">
        <f>IF($A35="","",Tareo!AN38)</f>
      </c>
      <c r="K35" s="30">
        <f>IF($A35="","",Tareo!AO38)</f>
      </c>
      <c r="L35" s="26">
        <f>IF($A35="","",Tareo!AR38)</f>
      </c>
    </row>
    <row r="36" spans="1:11" x14ac:dyDescent="0.25">
      <c r="A36" s="27" t="s">
        <v>50</v>
      </c>
      <c r="C36" s="28">
        <f>SUM(C6:C35)</f>
      </c>
      <c r="D36" s="28">
        <f>SUM(D6:D35)</f>
      </c>
      <c r="E36" s="28">
        <f>SUM(E6:E35)</f>
      </c>
      <c r="F36" s="28">
        <f>SUM(F6:F35)</f>
      </c>
      <c r="G36" s="28">
        <f>SUM(G6:G35)</f>
      </c>
      <c r="H36" s="28">
        <f>SUM(H6:H35)</f>
      </c>
      <c r="I36" s="28">
        <f>SUM(I6:I35)</f>
      </c>
      <c r="J36" s="28">
        <f>SUM(J6:J35)</f>
      </c>
      <c r="K36" s="28">
        <f>SUM(K6:K35)</f>
      </c>
    </row>
    <row r="38" spans="1:1" x14ac:dyDescent="0.25">
      <c r="A38" s="6" t="s">
        <v>13</v>
      </c>
    </row>
    <row r="39" spans="1:1" x14ac:dyDescent="0.25">
      <c r="A39" s="7" t="s">
        <v>14</v>
      </c>
    </row>
    <row r="40" spans="1:1" x14ac:dyDescent="0.25">
      <c r="A40" s="8" t="s">
        <v>15</v>
      </c>
    </row>
    <row r="41" spans="1:1" x14ac:dyDescent="0.25">
      <c r="A41" s="7" t="s">
        <v>16</v>
      </c>
    </row>
  </sheetData>
  <mergeCells count="4">
    <mergeCell ref="A1:L1"/>
    <mergeCell ref="A2:L2"/>
    <mergeCell ref="A3:L3"/>
    <mergeCell ref="B4:D4"/>
  </mergeCells>
  <hyperlinks>
    <hyperlink ref="A40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 showGridLines="0"/>
  </sheetViews>
  <sheetFormatPr defaultRowHeight="15" outlineLevelRow="0" outlineLevelCol="0" x14ac:dyDescent="55"/>
  <cols>
    <col min="1" max="1" width="10" customWidth="1"/>
    <col min="2" max="2" width="24" customWidth="1"/>
    <col min="3" max="3" width="80" customWidth="1"/>
  </cols>
  <sheetData>
    <row r="1" ht="34" customHeight="1" spans="1:3" x14ac:dyDescent="0.25">
      <c r="A1" s="1" t="s">
        <v>0</v>
      </c>
      <c r="B1" s="1"/>
      <c r="C1" s="1"/>
    </row>
    <row r="2" ht="24" customHeight="1" spans="1:3" x14ac:dyDescent="0.25">
      <c r="A2" s="2" t="s">
        <v>61</v>
      </c>
      <c r="B2" s="2"/>
      <c r="C2" s="2"/>
    </row>
    <row r="3" ht="46" customHeight="1" spans="1:3" x14ac:dyDescent="0.25">
      <c r="A3" s="9" t="s">
        <v>62</v>
      </c>
      <c r="B3" s="9"/>
      <c r="C3" s="9"/>
    </row>
    <row r="5" ht="42" customHeight="1" spans="1:3" x14ac:dyDescent="0.25">
      <c r="A5" s="18" t="s">
        <v>63</v>
      </c>
      <c r="B5" s="18" t="s">
        <v>64</v>
      </c>
      <c r="C5" s="18" t="s">
        <v>65</v>
      </c>
    </row>
    <row r="6" ht="30" customHeight="1" spans="1:3" x14ac:dyDescent="0.25">
      <c r="A6" s="31" t="s">
        <v>33</v>
      </c>
      <c r="B6" s="23" t="s">
        <v>66</v>
      </c>
      <c r="C6" s="32" t="s">
        <v>67</v>
      </c>
    </row>
    <row r="7" ht="30" customHeight="1" spans="1:3" x14ac:dyDescent="0.25">
      <c r="A7" s="33" t="s">
        <v>34</v>
      </c>
      <c r="B7" s="23" t="s">
        <v>68</v>
      </c>
      <c r="C7" s="32" t="s">
        <v>69</v>
      </c>
    </row>
    <row r="8" ht="30" customHeight="1" spans="1:3" x14ac:dyDescent="0.25">
      <c r="A8" s="34" t="s">
        <v>35</v>
      </c>
      <c r="B8" s="23" t="s">
        <v>45</v>
      </c>
      <c r="C8" s="32" t="s">
        <v>70</v>
      </c>
    </row>
    <row r="9" ht="30" customHeight="1" spans="1:3" x14ac:dyDescent="0.25">
      <c r="A9" s="35" t="s">
        <v>36</v>
      </c>
      <c r="B9" s="23" t="s">
        <v>71</v>
      </c>
      <c r="C9" s="32" t="s">
        <v>72</v>
      </c>
    </row>
    <row r="10" ht="30" customHeight="1" spans="1:3" x14ac:dyDescent="0.25">
      <c r="A10" s="36" t="s">
        <v>37</v>
      </c>
      <c r="B10" s="23" t="s">
        <v>73</v>
      </c>
      <c r="C10" s="32" t="s">
        <v>74</v>
      </c>
    </row>
    <row r="11" ht="30" customHeight="1" spans="1:3" x14ac:dyDescent="0.25">
      <c r="A11" s="35" t="s">
        <v>38</v>
      </c>
      <c r="B11" s="23" t="s">
        <v>75</v>
      </c>
      <c r="C11" s="32" t="s">
        <v>76</v>
      </c>
    </row>
    <row r="12" ht="30" customHeight="1" spans="1:3" x14ac:dyDescent="0.25">
      <c r="A12" s="37" t="s">
        <v>39</v>
      </c>
      <c r="B12" s="23" t="s">
        <v>77</v>
      </c>
      <c r="C12" s="32" t="s">
        <v>78</v>
      </c>
    </row>
    <row r="13" ht="30" customHeight="1" spans="1:3" x14ac:dyDescent="0.25">
      <c r="A13" s="33" t="s">
        <v>40</v>
      </c>
      <c r="B13" s="23" t="s">
        <v>79</v>
      </c>
      <c r="C13" s="32" t="s">
        <v>80</v>
      </c>
    </row>
    <row r="15" spans="1:1" x14ac:dyDescent="0.25">
      <c r="A15" s="6" t="s">
        <v>13</v>
      </c>
    </row>
    <row r="16" spans="1:1" x14ac:dyDescent="0.25">
      <c r="A16" s="7" t="s">
        <v>14</v>
      </c>
    </row>
    <row r="17" spans="1:1" x14ac:dyDescent="0.25">
      <c r="A17" s="8" t="s">
        <v>15</v>
      </c>
    </row>
    <row r="18" spans="1:1" x14ac:dyDescent="0.25">
      <c r="A18" s="7" t="s">
        <v>16</v>
      </c>
    </row>
  </sheetData>
  <mergeCells count="3">
    <mergeCell ref="A1:C1"/>
    <mergeCell ref="A2:C2"/>
    <mergeCell ref="A3:C3"/>
  </mergeCells>
  <hyperlinks>
    <hyperlink ref="A17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40" customWidth="1"/>
    <col min="4" max="4" width="46" customWidth="1"/>
  </cols>
  <sheetData>
    <row r="1" ht="34" customHeight="1" spans="1:4" x14ac:dyDescent="0.25">
      <c r="A1" s="1" t="s">
        <v>0</v>
      </c>
      <c r="B1" s="1"/>
      <c r="C1" s="1"/>
      <c r="D1" s="1"/>
    </row>
    <row r="2" ht="24" customHeight="1" spans="1:4" x14ac:dyDescent="0.25">
      <c r="A2" s="2" t="s">
        <v>81</v>
      </c>
      <c r="B2" s="2"/>
      <c r="C2" s="2"/>
      <c r="D2" s="2"/>
    </row>
    <row r="3" ht="60" customHeight="1" spans="1:4" x14ac:dyDescent="0.25">
      <c r="A3" s="9" t="s">
        <v>82</v>
      </c>
      <c r="B3" s="9"/>
      <c r="C3" s="9"/>
      <c r="D3" s="9"/>
    </row>
    <row r="5" ht="42" customHeight="1" spans="1:4" x14ac:dyDescent="0.25">
      <c r="A5" s="18" t="s">
        <v>83</v>
      </c>
      <c r="B5" s="18" t="s">
        <v>44</v>
      </c>
      <c r="C5" s="18" t="s">
        <v>45</v>
      </c>
      <c r="D5" s="18" t="s">
        <v>84</v>
      </c>
    </row>
    <row r="6" spans="1:4" x14ac:dyDescent="0.25">
      <c r="A6" s="38">
        <v>46023</v>
      </c>
      <c r="B6" s="29">
        <f>IF(ISNUMBER(A6),INDEX(Listas!$A$2:$A$8,WEEKDAY(A6)),"")</f>
      </c>
      <c r="C6" s="23" t="s">
        <v>85</v>
      </c>
      <c r="D6" s="23"/>
    </row>
    <row r="7" spans="1:4" x14ac:dyDescent="0.25">
      <c r="A7" s="38">
        <v>46114</v>
      </c>
      <c r="B7" s="29">
        <f>IF(ISNUMBER(A7),INDEX(Listas!$A$2:$A$8,WEEKDAY(A7)),"")</f>
      </c>
      <c r="C7" s="23" t="s">
        <v>86</v>
      </c>
      <c r="D7" s="23"/>
    </row>
    <row r="8" spans="1:4" x14ac:dyDescent="0.25">
      <c r="A8" s="38">
        <v>46115</v>
      </c>
      <c r="B8" s="29">
        <f>IF(ISNUMBER(A8),INDEX(Listas!$A$2:$A$8,WEEKDAY(A8)),"")</f>
      </c>
      <c r="C8" s="23" t="s">
        <v>87</v>
      </c>
      <c r="D8" s="23"/>
    </row>
    <row r="9" spans="1:4" x14ac:dyDescent="0.25">
      <c r="A9" s="38">
        <v>46143</v>
      </c>
      <c r="B9" s="29">
        <f>IF(ISNUMBER(A9),INDEX(Listas!$A$2:$A$8,WEEKDAY(A9)),"")</f>
      </c>
      <c r="C9" s="23" t="s">
        <v>88</v>
      </c>
      <c r="D9" s="23"/>
    </row>
    <row r="10" spans="1:4" x14ac:dyDescent="0.25">
      <c r="A10" s="38">
        <v>46180</v>
      </c>
      <c r="B10" s="29">
        <f>IF(ISNUMBER(A10),INDEX(Listas!$A$2:$A$8,WEEKDAY(A10)),"")</f>
      </c>
      <c r="C10" s="23" t="s">
        <v>89</v>
      </c>
      <c r="D10" s="23"/>
    </row>
    <row r="11" spans="1:4" x14ac:dyDescent="0.25">
      <c r="A11" s="38">
        <v>46202</v>
      </c>
      <c r="B11" s="29">
        <f>IF(ISNUMBER(A11),INDEX(Listas!$A$2:$A$8,WEEKDAY(A11)),"")</f>
      </c>
      <c r="C11" s="23" t="s">
        <v>90</v>
      </c>
      <c r="D11" s="23"/>
    </row>
    <row r="12" spans="1:4" x14ac:dyDescent="0.25">
      <c r="A12" s="38">
        <v>46226</v>
      </c>
      <c r="B12" s="29">
        <f>IF(ISNUMBER(A12),INDEX(Listas!$A$2:$A$8,WEEKDAY(A12)),"")</f>
      </c>
      <c r="C12" s="23" t="s">
        <v>91</v>
      </c>
      <c r="D12" s="23"/>
    </row>
    <row r="13" spans="1:4" x14ac:dyDescent="0.25">
      <c r="A13" s="38">
        <v>46231</v>
      </c>
      <c r="B13" s="29">
        <f>IF(ISNUMBER(A13),INDEX(Listas!$A$2:$A$8,WEEKDAY(A13)),"")</f>
      </c>
      <c r="C13" s="23" t="s">
        <v>92</v>
      </c>
      <c r="D13" s="23"/>
    </row>
    <row r="14" spans="1:4" x14ac:dyDescent="0.25">
      <c r="A14" s="38">
        <v>46232</v>
      </c>
      <c r="B14" s="29">
        <f>IF(ISNUMBER(A14),INDEX(Listas!$A$2:$A$8,WEEKDAY(A14)),"")</f>
      </c>
      <c r="C14" s="23" t="s">
        <v>92</v>
      </c>
      <c r="D14" s="23"/>
    </row>
    <row r="15" spans="1:4" x14ac:dyDescent="0.25">
      <c r="A15" s="38">
        <v>46240</v>
      </c>
      <c r="B15" s="29">
        <f>IF(ISNUMBER(A15),INDEX(Listas!$A$2:$A$8,WEEKDAY(A15)),"")</f>
      </c>
      <c r="C15" s="23" t="s">
        <v>93</v>
      </c>
      <c r="D15" s="23"/>
    </row>
    <row r="16" spans="1:4" x14ac:dyDescent="0.25">
      <c r="A16" s="38">
        <v>46264</v>
      </c>
      <c r="B16" s="29">
        <f>IF(ISNUMBER(A16),INDEX(Listas!$A$2:$A$8,WEEKDAY(A16)),"")</f>
      </c>
      <c r="C16" s="23" t="s">
        <v>94</v>
      </c>
      <c r="D16" s="23"/>
    </row>
    <row r="17" spans="1:4" x14ac:dyDescent="0.25">
      <c r="A17" s="38">
        <v>46303</v>
      </c>
      <c r="B17" s="29">
        <f>IF(ISNUMBER(A17),INDEX(Listas!$A$2:$A$8,WEEKDAY(A17)),"")</f>
      </c>
      <c r="C17" s="23" t="s">
        <v>95</v>
      </c>
      <c r="D17" s="23"/>
    </row>
    <row r="18" spans="1:4" x14ac:dyDescent="0.25">
      <c r="A18" s="38">
        <v>46327</v>
      </c>
      <c r="B18" s="29">
        <f>IF(ISNUMBER(A18),INDEX(Listas!$A$2:$A$8,WEEKDAY(A18)),"")</f>
      </c>
      <c r="C18" s="23" t="s">
        <v>96</v>
      </c>
      <c r="D18" s="23"/>
    </row>
    <row r="19" spans="1:4" x14ac:dyDescent="0.25">
      <c r="A19" s="38">
        <v>46364</v>
      </c>
      <c r="B19" s="29">
        <f>IF(ISNUMBER(A19),INDEX(Listas!$A$2:$A$8,WEEKDAY(A19)),"")</f>
      </c>
      <c r="C19" s="23" t="s">
        <v>97</v>
      </c>
      <c r="D19" s="23"/>
    </row>
    <row r="20" spans="1:4" x14ac:dyDescent="0.25">
      <c r="A20" s="38">
        <v>46365</v>
      </c>
      <c r="B20" s="29">
        <f>IF(ISNUMBER(A20),INDEX(Listas!$A$2:$A$8,WEEKDAY(A20)),"")</f>
      </c>
      <c r="C20" s="23" t="s">
        <v>98</v>
      </c>
      <c r="D20" s="23"/>
    </row>
    <row r="21" spans="1:4" x14ac:dyDescent="0.25">
      <c r="A21" s="38">
        <v>46381</v>
      </c>
      <c r="B21" s="29">
        <f>IF(ISNUMBER(A21),INDEX(Listas!$A$2:$A$8,WEEKDAY(A21)),"")</f>
      </c>
      <c r="C21" s="23" t="s">
        <v>99</v>
      </c>
      <c r="D21" s="23"/>
    </row>
    <row r="22" spans="1:4" x14ac:dyDescent="0.25">
      <c r="A22" s="38">
        <v>46388</v>
      </c>
      <c r="B22" s="29">
        <f>IF(ISNUMBER(A22),INDEX(Listas!$A$2:$A$8,WEEKDAY(A22)),"")</f>
      </c>
      <c r="C22" s="23" t="s">
        <v>85</v>
      </c>
      <c r="D22" s="23"/>
    </row>
    <row r="23" spans="1:4" x14ac:dyDescent="0.25">
      <c r="A23" s="38">
        <v>46471</v>
      </c>
      <c r="B23" s="29">
        <f>IF(ISNUMBER(A23),INDEX(Listas!$A$2:$A$8,WEEKDAY(A23)),"")</f>
      </c>
      <c r="C23" s="23" t="s">
        <v>86</v>
      </c>
      <c r="D23" s="23" t="s">
        <v>100</v>
      </c>
    </row>
    <row r="24" spans="1:4" x14ac:dyDescent="0.25">
      <c r="A24" s="38">
        <v>46472</v>
      </c>
      <c r="B24" s="29">
        <f>IF(ISNUMBER(A24),INDEX(Listas!$A$2:$A$8,WEEKDAY(A24)),"")</f>
      </c>
      <c r="C24" s="23" t="s">
        <v>87</v>
      </c>
      <c r="D24" s="23" t="s">
        <v>100</v>
      </c>
    </row>
    <row r="25" spans="1:4" x14ac:dyDescent="0.25">
      <c r="A25" s="38">
        <v>46508</v>
      </c>
      <c r="B25" s="29">
        <f>IF(ISNUMBER(A25),INDEX(Listas!$A$2:$A$8,WEEKDAY(A25)),"")</f>
      </c>
      <c r="C25" s="23" t="s">
        <v>88</v>
      </c>
      <c r="D25" s="23"/>
    </row>
    <row r="26" spans="1:4" x14ac:dyDescent="0.25">
      <c r="A26" s="38">
        <v>46545</v>
      </c>
      <c r="B26" s="29">
        <f>IF(ISNUMBER(A26),INDEX(Listas!$A$2:$A$8,WEEKDAY(A26)),"")</f>
      </c>
      <c r="C26" s="23" t="s">
        <v>89</v>
      </c>
      <c r="D26" s="23"/>
    </row>
    <row r="27" spans="1:4" x14ac:dyDescent="0.25">
      <c r="A27" s="38">
        <v>46567</v>
      </c>
      <c r="B27" s="29">
        <f>IF(ISNUMBER(A27),INDEX(Listas!$A$2:$A$8,WEEKDAY(A27)),"")</f>
      </c>
      <c r="C27" s="23" t="s">
        <v>90</v>
      </c>
      <c r="D27" s="23"/>
    </row>
    <row r="28" spans="1:4" x14ac:dyDescent="0.25">
      <c r="A28" s="38">
        <v>46591</v>
      </c>
      <c r="B28" s="29">
        <f>IF(ISNUMBER(A28),INDEX(Listas!$A$2:$A$8,WEEKDAY(A28)),"")</f>
      </c>
      <c r="C28" s="23" t="s">
        <v>91</v>
      </c>
      <c r="D28" s="23"/>
    </row>
    <row r="29" spans="1:4" x14ac:dyDescent="0.25">
      <c r="A29" s="38">
        <v>46596</v>
      </c>
      <c r="B29" s="29">
        <f>IF(ISNUMBER(A29),INDEX(Listas!$A$2:$A$8,WEEKDAY(A29)),"")</f>
      </c>
      <c r="C29" s="23" t="s">
        <v>92</v>
      </c>
      <c r="D29" s="23"/>
    </row>
    <row r="30" spans="1:4" x14ac:dyDescent="0.25">
      <c r="A30" s="38">
        <v>46597</v>
      </c>
      <c r="B30" s="29">
        <f>IF(ISNUMBER(A30),INDEX(Listas!$A$2:$A$8,WEEKDAY(A30)),"")</f>
      </c>
      <c r="C30" s="23" t="s">
        <v>92</v>
      </c>
      <c r="D30" s="23"/>
    </row>
    <row r="31" spans="1:4" x14ac:dyDescent="0.25">
      <c r="A31" s="38">
        <v>46605</v>
      </c>
      <c r="B31" s="29">
        <f>IF(ISNUMBER(A31),INDEX(Listas!$A$2:$A$8,WEEKDAY(A31)),"")</f>
      </c>
      <c r="C31" s="23" t="s">
        <v>93</v>
      </c>
      <c r="D31" s="23"/>
    </row>
    <row r="32" spans="1:4" x14ac:dyDescent="0.25">
      <c r="A32" s="38">
        <v>46629</v>
      </c>
      <c r="B32" s="29">
        <f>IF(ISNUMBER(A32),INDEX(Listas!$A$2:$A$8,WEEKDAY(A32)),"")</f>
      </c>
      <c r="C32" s="23" t="s">
        <v>94</v>
      </c>
      <c r="D32" s="23"/>
    </row>
    <row r="33" spans="1:4" x14ac:dyDescent="0.25">
      <c r="A33" s="38">
        <v>46668</v>
      </c>
      <c r="B33" s="29">
        <f>IF(ISNUMBER(A33),INDEX(Listas!$A$2:$A$8,WEEKDAY(A33)),"")</f>
      </c>
      <c r="C33" s="23" t="s">
        <v>95</v>
      </c>
      <c r="D33" s="23"/>
    </row>
    <row r="34" spans="1:4" x14ac:dyDescent="0.25">
      <c r="A34" s="38">
        <v>46692</v>
      </c>
      <c r="B34" s="29">
        <f>IF(ISNUMBER(A34),INDEX(Listas!$A$2:$A$8,WEEKDAY(A34)),"")</f>
      </c>
      <c r="C34" s="23" t="s">
        <v>96</v>
      </c>
      <c r="D34" s="23"/>
    </row>
    <row r="35" spans="1:4" x14ac:dyDescent="0.25">
      <c r="A35" s="38">
        <v>46729</v>
      </c>
      <c r="B35" s="29">
        <f>IF(ISNUMBER(A35),INDEX(Listas!$A$2:$A$8,WEEKDAY(A35)),"")</f>
      </c>
      <c r="C35" s="23" t="s">
        <v>97</v>
      </c>
      <c r="D35" s="23"/>
    </row>
    <row r="36" spans="1:4" x14ac:dyDescent="0.25">
      <c r="A36" s="38">
        <v>46730</v>
      </c>
      <c r="B36" s="29">
        <f>IF(ISNUMBER(A36),INDEX(Listas!$A$2:$A$8,WEEKDAY(A36)),"")</f>
      </c>
      <c r="C36" s="23" t="s">
        <v>98</v>
      </c>
      <c r="D36" s="23"/>
    </row>
    <row r="37" spans="1:4" x14ac:dyDescent="0.25">
      <c r="A37" s="38">
        <v>46746</v>
      </c>
      <c r="B37" s="29">
        <f>IF(ISNUMBER(A37),INDEX(Listas!$A$2:$A$8,WEEKDAY(A37)),"")</f>
      </c>
      <c r="C37" s="23" t="s">
        <v>99</v>
      </c>
      <c r="D37" s="23"/>
    </row>
    <row r="38" spans="1:4" x14ac:dyDescent="0.25">
      <c r="A38" s="38"/>
      <c r="B38" s="29">
        <f>IF(ISNUMBER(A38),INDEX(Listas!$A$2:$A$8,WEEKDAY(A38)),"")</f>
      </c>
      <c r="C38" s="23"/>
      <c r="D38" s="23"/>
    </row>
    <row r="39" spans="1:4" x14ac:dyDescent="0.25">
      <c r="A39" s="38"/>
      <c r="B39" s="29">
        <f>IF(ISNUMBER(A39),INDEX(Listas!$A$2:$A$8,WEEKDAY(A39)),"")</f>
      </c>
      <c r="C39" s="23"/>
      <c r="D39" s="23"/>
    </row>
    <row r="40" spans="1:4" x14ac:dyDescent="0.25">
      <c r="A40" s="38"/>
      <c r="B40" s="29">
        <f>IF(ISNUMBER(A40),INDEX(Listas!$A$2:$A$8,WEEKDAY(A40)),"")</f>
      </c>
      <c r="C40" s="23"/>
      <c r="D40" s="23"/>
    </row>
    <row r="41" spans="1:4" x14ac:dyDescent="0.25">
      <c r="A41" s="38"/>
      <c r="B41" s="29">
        <f>IF(ISNUMBER(A41),INDEX(Listas!$A$2:$A$8,WEEKDAY(A41)),"")</f>
      </c>
      <c r="C41" s="23"/>
      <c r="D41" s="23"/>
    </row>
    <row r="42" spans="1:4" x14ac:dyDescent="0.25">
      <c r="A42" s="38"/>
      <c r="B42" s="29">
        <f>IF(ISNUMBER(A42),INDEX(Listas!$A$2:$A$8,WEEKDAY(A42)),"")</f>
      </c>
      <c r="C42" s="23"/>
      <c r="D42" s="23"/>
    </row>
    <row r="43" spans="1:4" x14ac:dyDescent="0.25">
      <c r="A43" s="38"/>
      <c r="B43" s="29">
        <f>IF(ISNUMBER(A43),INDEX(Listas!$A$2:$A$8,WEEKDAY(A43)),"")</f>
      </c>
      <c r="C43" s="23"/>
      <c r="D43" s="23"/>
    </row>
    <row r="44" spans="1:4" x14ac:dyDescent="0.25">
      <c r="A44" s="38"/>
      <c r="B44" s="29">
        <f>IF(ISNUMBER(A44),INDEX(Listas!$A$2:$A$8,WEEKDAY(A44)),"")</f>
      </c>
      <c r="C44" s="23"/>
      <c r="D44" s="23"/>
    </row>
    <row r="45" spans="1:4" x14ac:dyDescent="0.25">
      <c r="A45" s="38"/>
      <c r="B45" s="29">
        <f>IF(ISNUMBER(A45),INDEX(Listas!$A$2:$A$8,WEEKDAY(A45)),"")</f>
      </c>
      <c r="C45" s="23"/>
      <c r="D45" s="23"/>
    </row>
    <row r="46" spans="1:4" x14ac:dyDescent="0.25">
      <c r="A46" s="38"/>
      <c r="B46" s="29">
        <f>IF(ISNUMBER(A46),INDEX(Listas!$A$2:$A$8,WEEKDAY(A46)),"")</f>
      </c>
      <c r="C46" s="23"/>
      <c r="D46" s="23"/>
    </row>
    <row r="47" spans="1:4" x14ac:dyDescent="0.25">
      <c r="A47" s="38"/>
      <c r="B47" s="29">
        <f>IF(ISNUMBER(A47),INDEX(Listas!$A$2:$A$8,WEEKDAY(A47)),"")</f>
      </c>
      <c r="C47" s="23"/>
      <c r="D47" s="23"/>
    </row>
    <row r="48" spans="1:4" x14ac:dyDescent="0.25">
      <c r="A48" s="38"/>
      <c r="B48" s="29">
        <f>IF(ISNUMBER(A48),INDEX(Listas!$A$2:$A$8,WEEKDAY(A48)),"")</f>
      </c>
      <c r="C48" s="23"/>
      <c r="D48" s="23"/>
    </row>
    <row r="49" spans="1:4" x14ac:dyDescent="0.25">
      <c r="A49" s="38"/>
      <c r="B49" s="29">
        <f>IF(ISNUMBER(A49),INDEX(Listas!$A$2:$A$8,WEEKDAY(A49)),"")</f>
      </c>
      <c r="C49" s="23"/>
      <c r="D49" s="23"/>
    </row>
    <row r="51" spans="1:1" x14ac:dyDescent="0.25">
      <c r="A51" s="6" t="s">
        <v>13</v>
      </c>
    </row>
    <row r="52" spans="1:1" x14ac:dyDescent="0.25">
      <c r="A52" s="7" t="s">
        <v>14</v>
      </c>
    </row>
    <row r="53" spans="1:1" x14ac:dyDescent="0.25">
      <c r="A53" s="8" t="s">
        <v>15</v>
      </c>
    </row>
    <row r="54" spans="1:1" x14ac:dyDescent="0.25">
      <c r="A54" s="7" t="s">
        <v>16</v>
      </c>
    </row>
  </sheetData>
  <mergeCells count="3">
    <mergeCell ref="A1:D1"/>
    <mergeCell ref="A2:D2"/>
    <mergeCell ref="A3:D3"/>
  </mergeCells>
  <hyperlinks>
    <hyperlink ref="A53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FormatPr defaultRowHeight="15" outlineLevelRow="0" outlineLevelCol="0" x14ac:dyDescent="55"/>
  <sheetData>
    <row r="1" spans="1:4" x14ac:dyDescent="0.25">
      <c r="A1" t="s">
        <v>44</v>
      </c>
      <c r="B1" t="s">
        <v>101</v>
      </c>
      <c r="C1" t="s">
        <v>102</v>
      </c>
      <c r="D1" t="s">
        <v>103</v>
      </c>
    </row>
    <row r="2" spans="1:4" x14ac:dyDescent="0.25">
      <c r="A2" t="s">
        <v>104</v>
      </c>
      <c r="B2" t="s">
        <v>105</v>
      </c>
      <c r="C2" s="39">
        <v>46023</v>
      </c>
      <c r="D2" t="s">
        <v>106</v>
      </c>
    </row>
    <row r="3" spans="1:4" x14ac:dyDescent="0.25">
      <c r="A3" t="s">
        <v>107</v>
      </c>
      <c r="B3" t="s">
        <v>108</v>
      </c>
      <c r="C3" s="39">
        <v>46054</v>
      </c>
      <c r="D3" t="s">
        <v>109</v>
      </c>
    </row>
    <row r="4" spans="1:4" x14ac:dyDescent="0.25">
      <c r="A4" t="s">
        <v>110</v>
      </c>
      <c r="B4" t="s">
        <v>111</v>
      </c>
      <c r="C4" s="39">
        <v>46082</v>
      </c>
      <c r="D4" t="s">
        <v>112</v>
      </c>
    </row>
    <row r="5" spans="1:4" x14ac:dyDescent="0.25">
      <c r="A5" t="s">
        <v>113</v>
      </c>
      <c r="B5" t="s">
        <v>114</v>
      </c>
      <c r="C5" s="39">
        <v>46113</v>
      </c>
      <c r="D5" t="s">
        <v>115</v>
      </c>
    </row>
    <row r="6" spans="1:4" x14ac:dyDescent="0.25">
      <c r="A6" t="s">
        <v>116</v>
      </c>
      <c r="B6" t="s">
        <v>117</v>
      </c>
      <c r="C6" s="39">
        <v>46143</v>
      </c>
      <c r="D6" t="s">
        <v>118</v>
      </c>
    </row>
    <row r="7" spans="1:4" x14ac:dyDescent="0.25">
      <c r="A7" t="s">
        <v>119</v>
      </c>
      <c r="B7" t="s">
        <v>120</v>
      </c>
      <c r="C7" s="39">
        <v>46174</v>
      </c>
      <c r="D7" t="s">
        <v>121</v>
      </c>
    </row>
    <row r="8" spans="1:4" x14ac:dyDescent="0.25">
      <c r="A8" t="s">
        <v>122</v>
      </c>
      <c r="B8" t="s">
        <v>123</v>
      </c>
      <c r="C8" s="39">
        <v>46204</v>
      </c>
      <c r="D8" t="s">
        <v>124</v>
      </c>
    </row>
    <row r="9" spans="3:4" x14ac:dyDescent="0.25">
      <c r="C9" s="39">
        <v>46235</v>
      </c>
      <c r="D9" t="s">
        <v>125</v>
      </c>
    </row>
    <row r="10" spans="3:4" x14ac:dyDescent="0.25">
      <c r="C10" s="39">
        <v>46266</v>
      </c>
      <c r="D10" t="s">
        <v>126</v>
      </c>
    </row>
    <row r="11" spans="3:4" x14ac:dyDescent="0.25">
      <c r="C11" s="39">
        <v>46296</v>
      </c>
      <c r="D11" t="s">
        <v>127</v>
      </c>
    </row>
    <row r="12" spans="3:4" x14ac:dyDescent="0.25">
      <c r="C12" s="39">
        <v>46327</v>
      </c>
      <c r="D12" t="s">
        <v>128</v>
      </c>
    </row>
    <row r="13" spans="3:4" x14ac:dyDescent="0.25">
      <c r="C13" s="39">
        <v>46357</v>
      </c>
      <c r="D13" t="s">
        <v>129</v>
      </c>
    </row>
    <row r="14" spans="3:3" x14ac:dyDescent="0.25">
      <c r="C14" s="39">
        <v>46388</v>
      </c>
    </row>
    <row r="15" spans="3:3" x14ac:dyDescent="0.25">
      <c r="C15" s="39">
        <v>46419</v>
      </c>
    </row>
    <row r="16" spans="3:3" x14ac:dyDescent="0.25">
      <c r="C16" s="39">
        <v>46447</v>
      </c>
    </row>
    <row r="17" spans="3:3" x14ac:dyDescent="0.25">
      <c r="C17" s="39">
        <v>46478</v>
      </c>
    </row>
    <row r="18" spans="3:3" x14ac:dyDescent="0.25">
      <c r="C18" s="39">
        <v>46508</v>
      </c>
    </row>
    <row r="19" spans="3:3" x14ac:dyDescent="0.25">
      <c r="C19" s="39">
        <v>46539</v>
      </c>
    </row>
    <row r="20" spans="3:3" x14ac:dyDescent="0.25">
      <c r="C20" s="39">
        <v>46569</v>
      </c>
    </row>
    <row r="21" spans="3:3" x14ac:dyDescent="0.25">
      <c r="C21" s="39">
        <v>46600</v>
      </c>
    </row>
    <row r="22" spans="3:3" x14ac:dyDescent="0.25">
      <c r="C22" s="39">
        <v>46631</v>
      </c>
    </row>
    <row r="23" spans="3:3" x14ac:dyDescent="0.25">
      <c r="C23" s="39">
        <v>46661</v>
      </c>
    </row>
    <row r="24" spans="3:3" x14ac:dyDescent="0.25">
      <c r="C24" s="39">
        <v>46692</v>
      </c>
    </row>
    <row r="25" spans="3:3" x14ac:dyDescent="0.25">
      <c r="C25" s="39">
        <v>46722</v>
      </c>
    </row>
    <row r="26" spans="3:3" x14ac:dyDescent="0.25">
      <c r="C26" s="39">
        <v>46753</v>
      </c>
    </row>
    <row r="27" spans="3:3" x14ac:dyDescent="0.25">
      <c r="C27" s="39">
        <v>46784</v>
      </c>
    </row>
    <row r="28" spans="3:3" x14ac:dyDescent="0.25">
      <c r="C28" s="39">
        <v>46813</v>
      </c>
    </row>
    <row r="29" spans="3:3" x14ac:dyDescent="0.25">
      <c r="C29" s="39">
        <v>46844</v>
      </c>
    </row>
    <row r="30" spans="3:3" x14ac:dyDescent="0.25">
      <c r="C30" s="39">
        <v>46874</v>
      </c>
    </row>
    <row r="31" spans="3:3" x14ac:dyDescent="0.25">
      <c r="C31" s="39">
        <v>46905</v>
      </c>
    </row>
    <row r="32" spans="3:3" x14ac:dyDescent="0.25">
      <c r="C32" s="39">
        <v>46935</v>
      </c>
    </row>
    <row r="33" spans="3:3" x14ac:dyDescent="0.25">
      <c r="C33" s="39">
        <v>46966</v>
      </c>
    </row>
    <row r="34" spans="3:3" x14ac:dyDescent="0.25">
      <c r="C34" s="39">
        <v>46997</v>
      </c>
    </row>
    <row r="35" spans="3:3" x14ac:dyDescent="0.25">
      <c r="C35" s="39">
        <v>47027</v>
      </c>
    </row>
    <row r="36" spans="3:3" x14ac:dyDescent="0.25">
      <c r="C36" s="39">
        <v>47058</v>
      </c>
    </row>
    <row r="37" spans="3:3" x14ac:dyDescent="0.25">
      <c r="C37" s="39">
        <v>47088</v>
      </c>
    </row>
    <row r="38" spans="3:3" x14ac:dyDescent="0.25">
      <c r="C38" s="39">
        <v>47119</v>
      </c>
    </row>
    <row r="39" spans="3:3" x14ac:dyDescent="0.25">
      <c r="C39" s="39">
        <v>47150</v>
      </c>
    </row>
    <row r="40" spans="3:3" x14ac:dyDescent="0.25">
      <c r="C40" s="39">
        <v>47178</v>
      </c>
    </row>
    <row r="41" spans="3:3" x14ac:dyDescent="0.25">
      <c r="C41" s="39">
        <v>47209</v>
      </c>
    </row>
    <row r="42" spans="3:3" x14ac:dyDescent="0.25">
      <c r="C42" s="39">
        <v>47239</v>
      </c>
    </row>
    <row r="43" spans="3:3" x14ac:dyDescent="0.25">
      <c r="C43" s="39">
        <v>47270</v>
      </c>
    </row>
    <row r="44" spans="3:3" x14ac:dyDescent="0.25">
      <c r="C44" s="39">
        <v>47300</v>
      </c>
    </row>
    <row r="45" spans="3:3" x14ac:dyDescent="0.25">
      <c r="C45" s="39">
        <v>47331</v>
      </c>
    </row>
    <row r="46" spans="3:3" x14ac:dyDescent="0.25">
      <c r="C46" s="39">
        <v>47362</v>
      </c>
    </row>
    <row r="47" spans="3:3" x14ac:dyDescent="0.25">
      <c r="C47" s="39">
        <v>47392</v>
      </c>
    </row>
    <row r="48" spans="3:3" x14ac:dyDescent="0.25">
      <c r="C48" s="39">
        <v>47423</v>
      </c>
    </row>
    <row r="49" spans="3:3" x14ac:dyDescent="0.25">
      <c r="C49" s="39">
        <v>47453</v>
      </c>
    </row>
    <row r="50" spans="3:3" x14ac:dyDescent="0.25">
      <c r="C50" s="39">
        <v>47484</v>
      </c>
    </row>
    <row r="51" spans="3:3" x14ac:dyDescent="0.25">
      <c r="C51" s="39">
        <v>47515</v>
      </c>
    </row>
    <row r="52" spans="3:3" x14ac:dyDescent="0.25">
      <c r="C52" s="39">
        <v>47543</v>
      </c>
    </row>
    <row r="53" spans="3:3" x14ac:dyDescent="0.25">
      <c r="C53" s="39">
        <v>47574</v>
      </c>
    </row>
    <row r="54" spans="3:3" x14ac:dyDescent="0.25">
      <c r="C54" s="39">
        <v>47604</v>
      </c>
    </row>
    <row r="55" spans="3:3" x14ac:dyDescent="0.25">
      <c r="C55" s="39">
        <v>47635</v>
      </c>
    </row>
    <row r="56" spans="3:3" x14ac:dyDescent="0.25">
      <c r="C56" s="39">
        <v>47665</v>
      </c>
    </row>
    <row r="57" spans="3:3" x14ac:dyDescent="0.25">
      <c r="C57" s="39">
        <v>47696</v>
      </c>
    </row>
    <row r="58" spans="3:3" x14ac:dyDescent="0.25">
      <c r="C58" s="39">
        <v>47727</v>
      </c>
    </row>
    <row r="59" spans="3:3" x14ac:dyDescent="0.25">
      <c r="C59" s="39">
        <v>47757</v>
      </c>
    </row>
    <row r="60" spans="3:3" x14ac:dyDescent="0.25">
      <c r="C60" s="39">
        <v>47788</v>
      </c>
    </row>
    <row r="61" spans="3:3" x14ac:dyDescent="0.25">
      <c r="C61" s="39">
        <v>47818</v>
      </c>
    </row>
    <row r="62" spans="3:3" x14ac:dyDescent="0.25">
      <c r="C62" s="39">
        <v>47849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Instrucciones</vt:lpstr>
      <vt:lpstr>Datos</vt:lpstr>
      <vt:lpstr>Tareo</vt:lpstr>
      <vt:lpstr>Resumen</vt:lpstr>
      <vt:lpstr>Códigos</vt:lpstr>
      <vt:lpstr>Feriados</vt:lpstr>
      <vt:lpstr>Listas</vt:lpstr>
    </vt:vector>
  </TitlesOfParts>
  <Company>EnTurno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EnTurno</dc:creator>
  <dc:title>Tareo mensual en Excel</dc:title>
  <dc:subject/>
  <dc:description/>
  <cp:keywords/>
  <cp:category/>
  <cp:lastModifiedBy>Unknown</cp:lastModifiedBy>
  <dcterms:created xsi:type="dcterms:W3CDTF">2026-10-09T12:00:00Z</dcterms:created>
  <dcterms:modified xsi:type="dcterms:W3CDTF">2026-10-09T12:00:00Z</dcterms:modified>
</cp:coreProperties>
</file>